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2.xml" ContentType="application/vnd.openxmlformats-officedocument.drawing+xml"/>
  <Override PartName="/xl/charts/chart4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5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6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7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drawings/drawing6.xml" ContentType="application/vnd.openxmlformats-officedocument.drawing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/>
  <mc:AlternateContent xmlns:mc="http://schemas.openxmlformats.org/markup-compatibility/2006">
    <mc:Choice Requires="x15">
      <x15ac:absPath xmlns:x15ac="http://schemas.microsoft.com/office/spreadsheetml/2010/11/ac" url="C:\Users\uzivatel\Desktop\STatistika 2019\"/>
    </mc:Choice>
  </mc:AlternateContent>
  <xr:revisionPtr revIDLastSave="0" documentId="13_ncr:1_{8EE16DBB-7210-4F24-BEF3-6369CE9F906F}" xr6:coauthVersionLast="45" xr6:coauthVersionMax="45" xr10:uidLastSave="{00000000-0000-0000-0000-000000000000}"/>
  <bookViews>
    <workbookView xWindow="-120" yWindow="-120" windowWidth="20730" windowHeight="11160" firstSheet="3" activeTab="5" xr2:uid="{A87D93AF-F966-4C44-9E7B-DE830457D19B}"/>
  </bookViews>
  <sheets>
    <sheet name="IC - celkem" sheetId="3" r:id="rId1"/>
    <sheet name="IC - měsíce" sheetId="4" r:id="rId2"/>
    <sheet name="IC - srovnání 2018-2019" sheetId="2" r:id="rId3"/>
    <sheet name="IC - zahran. návš. - srovnání" sheetId="1" r:id="rId4"/>
    <sheet name="PAMÁTKY" sheetId="5" r:id="rId5"/>
    <sheet name="AKCE, AQUAP., BAZEN, KOUPALIŠTĚ" sheetId="6" r:id="rId6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63" i="6" l="1"/>
  <c r="B63" i="6"/>
  <c r="E30" i="6"/>
  <c r="B30" i="6"/>
  <c r="K78" i="5"/>
  <c r="H78" i="5"/>
  <c r="E78" i="5"/>
  <c r="D78" i="5"/>
  <c r="B78" i="5"/>
  <c r="AA23" i="4" l="1"/>
  <c r="X23" i="4"/>
  <c r="Y23" i="4"/>
  <c r="Z23" i="4"/>
  <c r="AB23" i="4"/>
  <c r="AC23" i="4"/>
  <c r="AD23" i="4"/>
  <c r="AE23" i="4"/>
  <c r="AF23" i="4"/>
  <c r="W23" i="4"/>
  <c r="AG18" i="4"/>
  <c r="AG19" i="4"/>
  <c r="U19" i="4"/>
  <c r="AK6" i="4"/>
  <c r="AJ18" i="4"/>
  <c r="AG6" i="4"/>
  <c r="AH7" i="4"/>
  <c r="AI7" i="4"/>
  <c r="AJ7" i="4"/>
  <c r="AH8" i="4"/>
  <c r="AI8" i="4"/>
  <c r="AJ8" i="4"/>
  <c r="AH9" i="4"/>
  <c r="AI9" i="4"/>
  <c r="AJ9" i="4"/>
  <c r="AH10" i="4"/>
  <c r="AI10" i="4"/>
  <c r="AJ10" i="4"/>
  <c r="AH11" i="4"/>
  <c r="AI11" i="4"/>
  <c r="AJ11" i="4"/>
  <c r="AH12" i="4"/>
  <c r="AI12" i="4"/>
  <c r="AJ12" i="4"/>
  <c r="AH13" i="4"/>
  <c r="AI13" i="4"/>
  <c r="AJ13" i="4"/>
  <c r="AH14" i="4"/>
  <c r="AI14" i="4"/>
  <c r="AJ14" i="4"/>
  <c r="AH15" i="4"/>
  <c r="AI15" i="4"/>
  <c r="AJ15" i="4"/>
  <c r="AH16" i="4"/>
  <c r="AI16" i="4"/>
  <c r="AJ16" i="4"/>
  <c r="AH17" i="4"/>
  <c r="AI17" i="4"/>
  <c r="AJ17" i="4"/>
  <c r="AI6" i="4"/>
  <c r="AJ6" i="4"/>
  <c r="AH6" i="4"/>
  <c r="V19" i="4"/>
  <c r="V18" i="4"/>
  <c r="U18" i="4"/>
  <c r="AG7" i="4"/>
  <c r="AG8" i="4"/>
  <c r="AG9" i="4"/>
  <c r="AG10" i="4"/>
  <c r="AG11" i="4"/>
  <c r="AG12" i="4"/>
  <c r="AG13" i="4"/>
  <c r="AG14" i="4"/>
  <c r="AG15" i="4"/>
  <c r="AG16" i="4"/>
  <c r="AG17" i="4"/>
  <c r="W7" i="4"/>
  <c r="X7" i="4"/>
  <c r="Y7" i="4"/>
  <c r="Z7" i="4"/>
  <c r="AA7" i="4"/>
  <c r="AB7" i="4"/>
  <c r="AC7" i="4"/>
  <c r="AD7" i="4"/>
  <c r="AE7" i="4"/>
  <c r="AF7" i="4"/>
  <c r="W8" i="4"/>
  <c r="X8" i="4"/>
  <c r="Y8" i="4"/>
  <c r="Z8" i="4"/>
  <c r="AA8" i="4"/>
  <c r="AB8" i="4"/>
  <c r="AC8" i="4"/>
  <c r="AD8" i="4"/>
  <c r="AE8" i="4"/>
  <c r="AF8" i="4"/>
  <c r="W9" i="4"/>
  <c r="X9" i="4"/>
  <c r="Y9" i="4"/>
  <c r="Z9" i="4"/>
  <c r="AA9" i="4"/>
  <c r="AB9" i="4"/>
  <c r="AC9" i="4"/>
  <c r="AD9" i="4"/>
  <c r="AE9" i="4"/>
  <c r="AF9" i="4"/>
  <c r="W10" i="4"/>
  <c r="X10" i="4"/>
  <c r="Y10" i="4"/>
  <c r="Z10" i="4"/>
  <c r="AA10" i="4"/>
  <c r="AB10" i="4"/>
  <c r="AC10" i="4"/>
  <c r="AD10" i="4"/>
  <c r="AE10" i="4"/>
  <c r="AF10" i="4"/>
  <c r="W11" i="4"/>
  <c r="X11" i="4"/>
  <c r="Y11" i="4"/>
  <c r="Z11" i="4"/>
  <c r="AA11" i="4"/>
  <c r="AB11" i="4"/>
  <c r="AC11" i="4"/>
  <c r="AD11" i="4"/>
  <c r="AE11" i="4"/>
  <c r="AF11" i="4"/>
  <c r="W12" i="4"/>
  <c r="X12" i="4"/>
  <c r="Y12" i="4"/>
  <c r="Z12" i="4"/>
  <c r="AA12" i="4"/>
  <c r="AB12" i="4"/>
  <c r="AC12" i="4"/>
  <c r="AD12" i="4"/>
  <c r="AE12" i="4"/>
  <c r="AF12" i="4"/>
  <c r="W13" i="4"/>
  <c r="X13" i="4"/>
  <c r="Y13" i="4"/>
  <c r="Z13" i="4"/>
  <c r="AA13" i="4"/>
  <c r="AB13" i="4"/>
  <c r="AC13" i="4"/>
  <c r="AD13" i="4"/>
  <c r="AE13" i="4"/>
  <c r="AF13" i="4"/>
  <c r="W14" i="4"/>
  <c r="X14" i="4"/>
  <c r="Y14" i="4"/>
  <c r="Z14" i="4"/>
  <c r="AA14" i="4"/>
  <c r="AB14" i="4"/>
  <c r="AC14" i="4"/>
  <c r="AD14" i="4"/>
  <c r="AE14" i="4"/>
  <c r="AF14" i="4"/>
  <c r="W15" i="4"/>
  <c r="X15" i="4"/>
  <c r="Y15" i="4"/>
  <c r="Z15" i="4"/>
  <c r="AA15" i="4"/>
  <c r="AB15" i="4"/>
  <c r="AC15" i="4"/>
  <c r="AD15" i="4"/>
  <c r="AE15" i="4"/>
  <c r="AF15" i="4"/>
  <c r="W16" i="4"/>
  <c r="X16" i="4"/>
  <c r="Y16" i="4"/>
  <c r="Z16" i="4"/>
  <c r="AA16" i="4"/>
  <c r="AB16" i="4"/>
  <c r="AC16" i="4"/>
  <c r="AD16" i="4"/>
  <c r="AE16" i="4"/>
  <c r="AF16" i="4"/>
  <c r="W17" i="4"/>
  <c r="X17" i="4"/>
  <c r="Y17" i="4"/>
  <c r="Z17" i="4"/>
  <c r="AA17" i="4"/>
  <c r="AB17" i="4"/>
  <c r="AC17" i="4"/>
  <c r="AD17" i="4"/>
  <c r="AE17" i="4"/>
  <c r="AF17" i="4"/>
  <c r="X6" i="4"/>
  <c r="Y6" i="4"/>
  <c r="Z6" i="4"/>
  <c r="AA6" i="4"/>
  <c r="AB6" i="4"/>
  <c r="AC6" i="4"/>
  <c r="AD6" i="4"/>
  <c r="AE6" i="4"/>
  <c r="AF6" i="4"/>
  <c r="W6" i="4"/>
  <c r="V6" i="4"/>
  <c r="V7" i="4"/>
  <c r="V8" i="4"/>
  <c r="V9" i="4"/>
  <c r="V10" i="4"/>
  <c r="V11" i="4"/>
  <c r="V12" i="4"/>
  <c r="V13" i="4"/>
  <c r="V14" i="4"/>
  <c r="V15" i="4"/>
  <c r="V16" i="4"/>
  <c r="V17" i="4"/>
  <c r="U7" i="4"/>
  <c r="U8" i="4"/>
  <c r="U9" i="4"/>
  <c r="U10" i="4"/>
  <c r="U11" i="4"/>
  <c r="U12" i="4"/>
  <c r="U13" i="4"/>
  <c r="U14" i="4"/>
  <c r="U15" i="4"/>
  <c r="U16" i="4"/>
  <c r="U17" i="4"/>
  <c r="U6" i="4"/>
  <c r="N285" i="4"/>
  <c r="B285" i="4"/>
  <c r="Q266" i="4"/>
  <c r="C266" i="4"/>
  <c r="R265" i="4"/>
  <c r="R266" i="4" s="1"/>
  <c r="Q265" i="4"/>
  <c r="P265" i="4"/>
  <c r="P266" i="4" s="1"/>
  <c r="O265" i="4"/>
  <c r="O266" i="4" s="1"/>
  <c r="N265" i="4"/>
  <c r="E265" i="4"/>
  <c r="E266" i="4" s="1"/>
  <c r="B265" i="4"/>
  <c r="B266" i="4" s="1"/>
  <c r="O228" i="4"/>
  <c r="K228" i="4"/>
  <c r="G228" i="4"/>
  <c r="P227" i="4"/>
  <c r="P228" i="4" s="1"/>
  <c r="O227" i="4"/>
  <c r="M227" i="4"/>
  <c r="M228" i="4" s="1"/>
  <c r="L227" i="4"/>
  <c r="L228" i="4" s="1"/>
  <c r="K227" i="4"/>
  <c r="J227" i="4"/>
  <c r="J228" i="4" s="1"/>
  <c r="I227" i="4"/>
  <c r="I228" i="4" s="1"/>
  <c r="H227" i="4"/>
  <c r="H228" i="4" s="1"/>
  <c r="G227" i="4"/>
  <c r="F227" i="4"/>
  <c r="F228" i="4" s="1"/>
  <c r="E227" i="4"/>
  <c r="E228" i="4" s="1"/>
  <c r="D227" i="4"/>
  <c r="D228" i="4" s="1"/>
  <c r="B227" i="4"/>
  <c r="B228" i="4" s="1"/>
  <c r="Q226" i="4"/>
  <c r="C226" i="4"/>
  <c r="N226" i="4" s="1"/>
  <c r="Q225" i="4"/>
  <c r="C225" i="4"/>
  <c r="N225" i="4" s="1"/>
  <c r="Q224" i="4"/>
  <c r="N224" i="4"/>
  <c r="Q223" i="4"/>
  <c r="C223" i="4"/>
  <c r="N223" i="4" s="1"/>
  <c r="R223" i="4" s="1"/>
  <c r="Q222" i="4"/>
  <c r="C222" i="4"/>
  <c r="Q221" i="4"/>
  <c r="C221" i="4"/>
  <c r="N221" i="4" s="1"/>
  <c r="R221" i="4" s="1"/>
  <c r="Q220" i="4"/>
  <c r="N220" i="4"/>
  <c r="C220" i="4"/>
  <c r="Q219" i="4"/>
  <c r="C219" i="4"/>
  <c r="N219" i="4" s="1"/>
  <c r="R219" i="4" s="1"/>
  <c r="Q218" i="4"/>
  <c r="C218" i="4"/>
  <c r="Q217" i="4"/>
  <c r="C217" i="4"/>
  <c r="N217" i="4" s="1"/>
  <c r="R217" i="4" s="1"/>
  <c r="Q216" i="4"/>
  <c r="N216" i="4"/>
  <c r="C216" i="4"/>
  <c r="Q215" i="4"/>
  <c r="C215" i="4"/>
  <c r="N215" i="4" s="1"/>
  <c r="P209" i="4"/>
  <c r="O209" i="4"/>
  <c r="M209" i="4"/>
  <c r="L209" i="4"/>
  <c r="K209" i="4"/>
  <c r="I209" i="4"/>
  <c r="H209" i="4"/>
  <c r="G209" i="4"/>
  <c r="F209" i="4"/>
  <c r="E209" i="4"/>
  <c r="D209" i="4"/>
  <c r="C209" i="4"/>
  <c r="B209" i="4"/>
  <c r="L208" i="4"/>
  <c r="J208" i="4"/>
  <c r="J209" i="4" s="1"/>
  <c r="H208" i="4"/>
  <c r="Q207" i="4"/>
  <c r="N207" i="4"/>
  <c r="R207" i="4" s="1"/>
  <c r="Q206" i="4"/>
  <c r="N206" i="4"/>
  <c r="R206" i="4" s="1"/>
  <c r="Q205" i="4"/>
  <c r="N205" i="4"/>
  <c r="Q204" i="4"/>
  <c r="N204" i="4"/>
  <c r="Q203" i="4"/>
  <c r="N203" i="4"/>
  <c r="Q202" i="4"/>
  <c r="N202" i="4"/>
  <c r="R202" i="4" s="1"/>
  <c r="Q201" i="4"/>
  <c r="R201" i="4" s="1"/>
  <c r="N201" i="4"/>
  <c r="Q200" i="4"/>
  <c r="N200" i="4"/>
  <c r="R200" i="4" s="1"/>
  <c r="Q199" i="4"/>
  <c r="N199" i="4"/>
  <c r="Q198" i="4"/>
  <c r="N198" i="4"/>
  <c r="R198" i="4" s="1"/>
  <c r="Q197" i="4"/>
  <c r="N197" i="4"/>
  <c r="Q196" i="4"/>
  <c r="N196" i="4"/>
  <c r="O190" i="4"/>
  <c r="K190" i="4"/>
  <c r="G190" i="4"/>
  <c r="P189" i="4"/>
  <c r="P190" i="4" s="1"/>
  <c r="O189" i="4"/>
  <c r="M189" i="4"/>
  <c r="M190" i="4" s="1"/>
  <c r="L189" i="4"/>
  <c r="L190" i="4" s="1"/>
  <c r="K189" i="4"/>
  <c r="J189" i="4"/>
  <c r="J190" i="4" s="1"/>
  <c r="I189" i="4"/>
  <c r="I190" i="4" s="1"/>
  <c r="H189" i="4"/>
  <c r="H190" i="4" s="1"/>
  <c r="G189" i="4"/>
  <c r="F189" i="4"/>
  <c r="F190" i="4" s="1"/>
  <c r="E189" i="4"/>
  <c r="E190" i="4" s="1"/>
  <c r="D189" i="4"/>
  <c r="D190" i="4" s="1"/>
  <c r="B189" i="4"/>
  <c r="B190" i="4" s="1"/>
  <c r="Q188" i="4"/>
  <c r="C188" i="4"/>
  <c r="N188" i="4" s="1"/>
  <c r="Q187" i="4"/>
  <c r="C187" i="4"/>
  <c r="N187" i="4" s="1"/>
  <c r="Q186" i="4"/>
  <c r="C186" i="4"/>
  <c r="N186" i="4" s="1"/>
  <c r="Q185" i="4"/>
  <c r="C185" i="4"/>
  <c r="N185" i="4" s="1"/>
  <c r="Q184" i="4"/>
  <c r="C184" i="4"/>
  <c r="N184" i="4" s="1"/>
  <c r="Q183" i="4"/>
  <c r="C183" i="4"/>
  <c r="N183" i="4" s="1"/>
  <c r="Q182" i="4"/>
  <c r="C182" i="4"/>
  <c r="N182" i="4" s="1"/>
  <c r="Q181" i="4"/>
  <c r="C181" i="4"/>
  <c r="N181" i="4" s="1"/>
  <c r="Q180" i="4"/>
  <c r="C180" i="4"/>
  <c r="N180" i="4" s="1"/>
  <c r="Q179" i="4"/>
  <c r="C179" i="4"/>
  <c r="N179" i="4" s="1"/>
  <c r="Q178" i="4"/>
  <c r="C178" i="4"/>
  <c r="N178" i="4" s="1"/>
  <c r="Q177" i="4"/>
  <c r="C177" i="4"/>
  <c r="O171" i="4"/>
  <c r="M171" i="4"/>
  <c r="K171" i="4"/>
  <c r="I171" i="4"/>
  <c r="G171" i="4"/>
  <c r="E171" i="4"/>
  <c r="P170" i="4"/>
  <c r="P171" i="4" s="1"/>
  <c r="O170" i="4"/>
  <c r="M170" i="4"/>
  <c r="L170" i="4"/>
  <c r="L171" i="4" s="1"/>
  <c r="K170" i="4"/>
  <c r="J170" i="4"/>
  <c r="J171" i="4" s="1"/>
  <c r="I170" i="4"/>
  <c r="H170" i="4"/>
  <c r="H171" i="4" s="1"/>
  <c r="G170" i="4"/>
  <c r="F170" i="4"/>
  <c r="F171" i="4" s="1"/>
  <c r="E170" i="4"/>
  <c r="D170" i="4"/>
  <c r="D171" i="4" s="1"/>
  <c r="B170" i="4"/>
  <c r="B171" i="4" s="1"/>
  <c r="Q169" i="4"/>
  <c r="C169" i="4"/>
  <c r="N169" i="4" s="1"/>
  <c r="Q168" i="4"/>
  <c r="C168" i="4"/>
  <c r="N168" i="4" s="1"/>
  <c r="Q167" i="4"/>
  <c r="C167" i="4"/>
  <c r="N167" i="4" s="1"/>
  <c r="Q166" i="4"/>
  <c r="N166" i="4"/>
  <c r="Q165" i="4"/>
  <c r="N165" i="4"/>
  <c r="R165" i="4" s="1"/>
  <c r="Q164" i="4"/>
  <c r="N164" i="4"/>
  <c r="R163" i="4"/>
  <c r="Q163" i="4"/>
  <c r="Q162" i="4"/>
  <c r="C162" i="4"/>
  <c r="N162" i="4" s="1"/>
  <c r="Q161" i="4"/>
  <c r="C161" i="4"/>
  <c r="N161" i="4" s="1"/>
  <c r="Q160" i="4"/>
  <c r="R160" i="4" s="1"/>
  <c r="N160" i="4"/>
  <c r="C160" i="4"/>
  <c r="Q159" i="4"/>
  <c r="N159" i="4"/>
  <c r="C159" i="4"/>
  <c r="Q158" i="4"/>
  <c r="N158" i="4"/>
  <c r="R158" i="4" s="1"/>
  <c r="C158" i="4"/>
  <c r="P152" i="4"/>
  <c r="L152" i="4"/>
  <c r="J152" i="4"/>
  <c r="H152" i="4"/>
  <c r="F152" i="4"/>
  <c r="D152" i="4"/>
  <c r="B152" i="4"/>
  <c r="P151" i="4"/>
  <c r="O151" i="4"/>
  <c r="O152" i="4" s="1"/>
  <c r="M151" i="4"/>
  <c r="M152" i="4" s="1"/>
  <c r="L151" i="4"/>
  <c r="K151" i="4"/>
  <c r="K152" i="4" s="1"/>
  <c r="J151" i="4"/>
  <c r="I151" i="4"/>
  <c r="I152" i="4" s="1"/>
  <c r="H151" i="4"/>
  <c r="G151" i="4"/>
  <c r="G152" i="4" s="1"/>
  <c r="F151" i="4"/>
  <c r="E151" i="4"/>
  <c r="E152" i="4" s="1"/>
  <c r="D151" i="4"/>
  <c r="B151" i="4"/>
  <c r="Q150" i="4"/>
  <c r="C150" i="4"/>
  <c r="N150" i="4" s="1"/>
  <c r="Q149" i="4"/>
  <c r="N149" i="4"/>
  <c r="C149" i="4"/>
  <c r="Q148" i="4"/>
  <c r="C148" i="4"/>
  <c r="N148" i="4" s="1"/>
  <c r="R148" i="4" s="1"/>
  <c r="Q147" i="4"/>
  <c r="C147" i="4"/>
  <c r="N147" i="4" s="1"/>
  <c r="Q146" i="4"/>
  <c r="C146" i="4"/>
  <c r="N146" i="4" s="1"/>
  <c r="Q145" i="4"/>
  <c r="C145" i="4"/>
  <c r="N145" i="4" s="1"/>
  <c r="R145" i="4" s="1"/>
  <c r="Q144" i="4"/>
  <c r="N144" i="4"/>
  <c r="C144" i="4"/>
  <c r="Q143" i="4"/>
  <c r="C143" i="4"/>
  <c r="N143" i="4" s="1"/>
  <c r="R143" i="4" s="1"/>
  <c r="Q142" i="4"/>
  <c r="C142" i="4"/>
  <c r="N142" i="4" s="1"/>
  <c r="Q141" i="4"/>
  <c r="N141" i="4"/>
  <c r="R141" i="4" s="1"/>
  <c r="C141" i="4"/>
  <c r="Q140" i="4"/>
  <c r="C140" i="4"/>
  <c r="N140" i="4" s="1"/>
  <c r="R140" i="4" s="1"/>
  <c r="Q139" i="4"/>
  <c r="C139" i="4"/>
  <c r="P133" i="4"/>
  <c r="O133" i="4"/>
  <c r="L133" i="4"/>
  <c r="J133" i="4"/>
  <c r="H133" i="4"/>
  <c r="F133" i="4"/>
  <c r="D133" i="4"/>
  <c r="B133" i="4"/>
  <c r="M132" i="4"/>
  <c r="M133" i="4" s="1"/>
  <c r="L132" i="4"/>
  <c r="K132" i="4"/>
  <c r="K133" i="4" s="1"/>
  <c r="J132" i="4"/>
  <c r="I132" i="4"/>
  <c r="I133" i="4" s="1"/>
  <c r="H132" i="4"/>
  <c r="G132" i="4"/>
  <c r="G133" i="4" s="1"/>
  <c r="F132" i="4"/>
  <c r="E132" i="4"/>
  <c r="E133" i="4" s="1"/>
  <c r="D132" i="4"/>
  <c r="C132" i="4"/>
  <c r="C133" i="4" s="1"/>
  <c r="B132" i="4"/>
  <c r="Q131" i="4"/>
  <c r="N131" i="4"/>
  <c r="Q130" i="4"/>
  <c r="N130" i="4"/>
  <c r="Q129" i="4"/>
  <c r="N129" i="4"/>
  <c r="R129" i="4" s="1"/>
  <c r="Q128" i="4"/>
  <c r="N128" i="4"/>
  <c r="Q127" i="4"/>
  <c r="N127" i="4"/>
  <c r="R127" i="4" s="1"/>
  <c r="Q126" i="4"/>
  <c r="N126" i="4"/>
  <c r="Q125" i="4"/>
  <c r="N125" i="4"/>
  <c r="R125" i="4" s="1"/>
  <c r="Q124" i="4"/>
  <c r="R124" i="4" s="1"/>
  <c r="N124" i="4"/>
  <c r="Q123" i="4"/>
  <c r="N123" i="4"/>
  <c r="R123" i="4" s="1"/>
  <c r="Q122" i="4"/>
  <c r="N122" i="4"/>
  <c r="Q121" i="4"/>
  <c r="N121" i="4"/>
  <c r="R121" i="4" s="1"/>
  <c r="Q120" i="4"/>
  <c r="R120" i="4" s="1"/>
  <c r="N120" i="4"/>
  <c r="P114" i="4"/>
  <c r="L114" i="4"/>
  <c r="J114" i="4"/>
  <c r="H114" i="4"/>
  <c r="F114" i="4"/>
  <c r="D114" i="4"/>
  <c r="B114" i="4"/>
  <c r="P113" i="4"/>
  <c r="O113" i="4"/>
  <c r="O114" i="4" s="1"/>
  <c r="M113" i="4"/>
  <c r="M114" i="4" s="1"/>
  <c r="L113" i="4"/>
  <c r="K113" i="4"/>
  <c r="K114" i="4" s="1"/>
  <c r="J113" i="4"/>
  <c r="I113" i="4"/>
  <c r="I114" i="4" s="1"/>
  <c r="H113" i="4"/>
  <c r="G113" i="4"/>
  <c r="G114" i="4" s="1"/>
  <c r="F113" i="4"/>
  <c r="E113" i="4"/>
  <c r="E114" i="4" s="1"/>
  <c r="D113" i="4"/>
  <c r="C113" i="4"/>
  <c r="C114" i="4" s="1"/>
  <c r="B113" i="4"/>
  <c r="R112" i="4"/>
  <c r="Q112" i="4"/>
  <c r="N112" i="4"/>
  <c r="Q111" i="4"/>
  <c r="N111" i="4"/>
  <c r="Q110" i="4"/>
  <c r="N110" i="4"/>
  <c r="Q109" i="4"/>
  <c r="N109" i="4"/>
  <c r="R109" i="4" s="1"/>
  <c r="Q108" i="4"/>
  <c r="N108" i="4"/>
  <c r="Q107" i="4"/>
  <c r="N107" i="4"/>
  <c r="Q106" i="4"/>
  <c r="N106" i="4"/>
  <c r="Q105" i="4"/>
  <c r="N105" i="4"/>
  <c r="Q104" i="4"/>
  <c r="N104" i="4"/>
  <c r="Q103" i="4"/>
  <c r="N103" i="4"/>
  <c r="R103" i="4" s="1"/>
  <c r="Q102" i="4"/>
  <c r="N102" i="4"/>
  <c r="Q101" i="4"/>
  <c r="N101" i="4"/>
  <c r="R101" i="4" s="1"/>
  <c r="P95" i="4"/>
  <c r="L95" i="4"/>
  <c r="J95" i="4"/>
  <c r="H95" i="4"/>
  <c r="F95" i="4"/>
  <c r="D95" i="4"/>
  <c r="B95" i="4"/>
  <c r="P94" i="4"/>
  <c r="O94" i="4"/>
  <c r="O95" i="4" s="1"/>
  <c r="M94" i="4"/>
  <c r="M95" i="4" s="1"/>
  <c r="L94" i="4"/>
  <c r="K94" i="4"/>
  <c r="K95" i="4" s="1"/>
  <c r="J94" i="4"/>
  <c r="I94" i="4"/>
  <c r="I95" i="4" s="1"/>
  <c r="H94" i="4"/>
  <c r="G94" i="4"/>
  <c r="G95" i="4" s="1"/>
  <c r="F94" i="4"/>
  <c r="E94" i="4"/>
  <c r="E95" i="4" s="1"/>
  <c r="D94" i="4"/>
  <c r="B94" i="4"/>
  <c r="Q93" i="4"/>
  <c r="N93" i="4"/>
  <c r="C93" i="4"/>
  <c r="Q92" i="4"/>
  <c r="C92" i="4"/>
  <c r="N92" i="4" s="1"/>
  <c r="Q91" i="4"/>
  <c r="C91" i="4"/>
  <c r="N91" i="4" s="1"/>
  <c r="Q90" i="4"/>
  <c r="C90" i="4"/>
  <c r="N90" i="4" s="1"/>
  <c r="Q89" i="4"/>
  <c r="C89" i="4"/>
  <c r="N89" i="4" s="1"/>
  <c r="R89" i="4" s="1"/>
  <c r="Q88" i="4"/>
  <c r="C88" i="4"/>
  <c r="N88" i="4" s="1"/>
  <c r="Q87" i="4"/>
  <c r="N87" i="4"/>
  <c r="R87" i="4" s="1"/>
  <c r="Q86" i="4"/>
  <c r="C86" i="4"/>
  <c r="N86" i="4" s="1"/>
  <c r="Q85" i="4"/>
  <c r="C85" i="4"/>
  <c r="N85" i="4" s="1"/>
  <c r="R85" i="4" s="1"/>
  <c r="Q84" i="4"/>
  <c r="C84" i="4"/>
  <c r="N84" i="4" s="1"/>
  <c r="Q83" i="4"/>
  <c r="C83" i="4"/>
  <c r="N83" i="4" s="1"/>
  <c r="R83" i="4" s="1"/>
  <c r="C82" i="4"/>
  <c r="N82" i="4" s="1"/>
  <c r="P76" i="4"/>
  <c r="L76" i="4"/>
  <c r="J76" i="4"/>
  <c r="H76" i="4"/>
  <c r="F76" i="4"/>
  <c r="D76" i="4"/>
  <c r="B76" i="4"/>
  <c r="P75" i="4"/>
  <c r="O75" i="4"/>
  <c r="O76" i="4" s="1"/>
  <c r="M75" i="4"/>
  <c r="M76" i="4" s="1"/>
  <c r="L75" i="4"/>
  <c r="K75" i="4"/>
  <c r="K76" i="4" s="1"/>
  <c r="J75" i="4"/>
  <c r="I75" i="4"/>
  <c r="I76" i="4" s="1"/>
  <c r="H75" i="4"/>
  <c r="G75" i="4"/>
  <c r="G76" i="4" s="1"/>
  <c r="F75" i="4"/>
  <c r="E75" i="4"/>
  <c r="E76" i="4" s="1"/>
  <c r="D75" i="4"/>
  <c r="B75" i="4"/>
  <c r="Q74" i="4"/>
  <c r="N74" i="4"/>
  <c r="Q73" i="4"/>
  <c r="N73" i="4"/>
  <c r="Q72" i="4"/>
  <c r="N72" i="4"/>
  <c r="Q71" i="4"/>
  <c r="N71" i="4"/>
  <c r="Q70" i="4"/>
  <c r="N70" i="4"/>
  <c r="C70" i="4"/>
  <c r="Q69" i="4"/>
  <c r="N69" i="4"/>
  <c r="Q68" i="4"/>
  <c r="N68" i="4"/>
  <c r="Q67" i="4"/>
  <c r="N67" i="4"/>
  <c r="Q66" i="4"/>
  <c r="N66" i="4"/>
  <c r="R66" i="4" s="1"/>
  <c r="Q65" i="4"/>
  <c r="N65" i="4"/>
  <c r="Q64" i="4"/>
  <c r="C64" i="4"/>
  <c r="N64" i="4" s="1"/>
  <c r="Q63" i="4"/>
  <c r="C63" i="4"/>
  <c r="N63" i="4" s="1"/>
  <c r="P57" i="4"/>
  <c r="O57" i="4"/>
  <c r="M57" i="4"/>
  <c r="K57" i="4"/>
  <c r="I57" i="4"/>
  <c r="G57" i="4"/>
  <c r="F57" i="4"/>
  <c r="E57" i="4"/>
  <c r="D57" i="4"/>
  <c r="L56" i="4"/>
  <c r="L57" i="4" s="1"/>
  <c r="J56" i="4"/>
  <c r="J57" i="4" s="1"/>
  <c r="H56" i="4"/>
  <c r="H57" i="4" s="1"/>
  <c r="C56" i="4"/>
  <c r="C57" i="4" s="1"/>
  <c r="B56" i="4"/>
  <c r="B57" i="4" s="1"/>
  <c r="Q55" i="4"/>
  <c r="N55" i="4"/>
  <c r="Q54" i="4"/>
  <c r="N54" i="4"/>
  <c r="R54" i="4" s="1"/>
  <c r="Q53" i="4"/>
  <c r="R53" i="4" s="1"/>
  <c r="N53" i="4"/>
  <c r="Q52" i="4"/>
  <c r="N52" i="4"/>
  <c r="R52" i="4" s="1"/>
  <c r="Q51" i="4"/>
  <c r="N51" i="4"/>
  <c r="Q50" i="4"/>
  <c r="N50" i="4"/>
  <c r="R50" i="4" s="1"/>
  <c r="Q49" i="4"/>
  <c r="N49" i="4"/>
  <c r="Q48" i="4"/>
  <c r="N48" i="4"/>
  <c r="R48" i="4" s="1"/>
  <c r="Q47" i="4"/>
  <c r="N47" i="4"/>
  <c r="Q46" i="4"/>
  <c r="N46" i="4"/>
  <c r="Q45" i="4"/>
  <c r="N45" i="4"/>
  <c r="Q44" i="4"/>
  <c r="N44" i="4"/>
  <c r="R44" i="4" s="1"/>
  <c r="O38" i="4"/>
  <c r="K38" i="4"/>
  <c r="J38" i="4"/>
  <c r="G38" i="4"/>
  <c r="F38" i="4"/>
  <c r="B38" i="4"/>
  <c r="P37" i="4"/>
  <c r="P38" i="4" s="1"/>
  <c r="O37" i="4"/>
  <c r="M37" i="4"/>
  <c r="M38" i="4" s="1"/>
  <c r="L37" i="4"/>
  <c r="L38" i="4" s="1"/>
  <c r="K37" i="4"/>
  <c r="J37" i="4"/>
  <c r="I37" i="4"/>
  <c r="I38" i="4" s="1"/>
  <c r="H37" i="4"/>
  <c r="H38" i="4" s="1"/>
  <c r="G37" i="4"/>
  <c r="F37" i="4"/>
  <c r="E37" i="4"/>
  <c r="E38" i="4" s="1"/>
  <c r="D37" i="4"/>
  <c r="D38" i="4" s="1"/>
  <c r="B37" i="4"/>
  <c r="Q36" i="4"/>
  <c r="N36" i="4"/>
  <c r="C36" i="4"/>
  <c r="Q35" i="4"/>
  <c r="C35" i="4"/>
  <c r="Q34" i="4"/>
  <c r="C34" i="4"/>
  <c r="N34" i="4" s="1"/>
  <c r="Q33" i="4"/>
  <c r="C33" i="4"/>
  <c r="Q32" i="4"/>
  <c r="N32" i="4"/>
  <c r="C32" i="4"/>
  <c r="Q31" i="4"/>
  <c r="C31" i="4"/>
  <c r="Q30" i="4"/>
  <c r="N30" i="4"/>
  <c r="C30" i="4"/>
  <c r="Q29" i="4"/>
  <c r="C29" i="4"/>
  <c r="Q28" i="4"/>
  <c r="N28" i="4"/>
  <c r="C28" i="4"/>
  <c r="Q27" i="4"/>
  <c r="C27" i="4"/>
  <c r="Q26" i="4"/>
  <c r="C26" i="4"/>
  <c r="N26" i="4" s="1"/>
  <c r="Q25" i="4"/>
  <c r="C25" i="4"/>
  <c r="P19" i="4"/>
  <c r="O19" i="4"/>
  <c r="M19" i="4"/>
  <c r="J19" i="4"/>
  <c r="I19" i="4"/>
  <c r="F19" i="4"/>
  <c r="E19" i="4"/>
  <c r="B19" i="4"/>
  <c r="M18" i="4"/>
  <c r="L18" i="4"/>
  <c r="L19" i="4" s="1"/>
  <c r="K18" i="4"/>
  <c r="K19" i="4" s="1"/>
  <c r="J18" i="4"/>
  <c r="I18" i="4"/>
  <c r="H18" i="4"/>
  <c r="H19" i="4" s="1"/>
  <c r="G18" i="4"/>
  <c r="G19" i="4" s="1"/>
  <c r="F18" i="4"/>
  <c r="E18" i="4"/>
  <c r="D18" i="4"/>
  <c r="D19" i="4" s="1"/>
  <c r="C18" i="4"/>
  <c r="C19" i="4" s="1"/>
  <c r="B18" i="4"/>
  <c r="Q17" i="4"/>
  <c r="N17" i="4"/>
  <c r="Q16" i="4"/>
  <c r="N16" i="4"/>
  <c r="Q15" i="4"/>
  <c r="N15" i="4"/>
  <c r="Q14" i="4"/>
  <c r="N14" i="4"/>
  <c r="Q13" i="4"/>
  <c r="R13" i="4" s="1"/>
  <c r="N13" i="4"/>
  <c r="Q12" i="4"/>
  <c r="N12" i="4"/>
  <c r="Q11" i="4"/>
  <c r="N11" i="4"/>
  <c r="Q10" i="4"/>
  <c r="N10" i="4"/>
  <c r="Q9" i="4"/>
  <c r="R9" i="4" s="1"/>
  <c r="N9" i="4"/>
  <c r="Q8" i="4"/>
  <c r="N8" i="4"/>
  <c r="Q7" i="4"/>
  <c r="N7" i="4"/>
  <c r="R6" i="4"/>
  <c r="Q6" i="4"/>
  <c r="N6" i="4"/>
  <c r="R8" i="4" l="1"/>
  <c r="R12" i="4"/>
  <c r="R14" i="4"/>
  <c r="R16" i="4"/>
  <c r="R46" i="4"/>
  <c r="R70" i="4"/>
  <c r="R72" i="4"/>
  <c r="R74" i="4"/>
  <c r="R91" i="4"/>
  <c r="R159" i="4"/>
  <c r="C189" i="4"/>
  <c r="C190" i="4" s="1"/>
  <c r="Q37" i="4"/>
  <c r="Q38" i="4" s="1"/>
  <c r="R47" i="4"/>
  <c r="R55" i="4"/>
  <c r="R65" i="4"/>
  <c r="R67" i="4"/>
  <c r="R69" i="4"/>
  <c r="R84" i="4"/>
  <c r="R86" i="4"/>
  <c r="R88" i="4"/>
  <c r="R93" i="4"/>
  <c r="R102" i="4"/>
  <c r="R113" i="4" s="1"/>
  <c r="R114" i="4" s="1"/>
  <c r="R104" i="4"/>
  <c r="R106" i="4"/>
  <c r="R108" i="4"/>
  <c r="R110" i="4"/>
  <c r="R126" i="4"/>
  <c r="R142" i="4"/>
  <c r="R147" i="4"/>
  <c r="R162" i="4"/>
  <c r="R166" i="4"/>
  <c r="R168" i="4"/>
  <c r="AK11" i="4"/>
  <c r="R90" i="4"/>
  <c r="R92" i="4"/>
  <c r="R130" i="4"/>
  <c r="C151" i="4"/>
  <c r="C152" i="4" s="1"/>
  <c r="R144" i="4"/>
  <c r="R149" i="4"/>
  <c r="R161" i="4"/>
  <c r="R178" i="4"/>
  <c r="R203" i="4"/>
  <c r="R225" i="4"/>
  <c r="N218" i="4"/>
  <c r="R218" i="4" s="1"/>
  <c r="R15" i="4"/>
  <c r="N35" i="4"/>
  <c r="R146" i="4"/>
  <c r="N222" i="4"/>
  <c r="R222" i="4" s="1"/>
  <c r="N31" i="4"/>
  <c r="AK12" i="4" s="1"/>
  <c r="Q18" i="4"/>
  <c r="Q19" i="4" s="1"/>
  <c r="R10" i="4"/>
  <c r="C37" i="4"/>
  <c r="C38" i="4" s="1"/>
  <c r="N27" i="4"/>
  <c r="AK8" i="4" s="1"/>
  <c r="Q56" i="4"/>
  <c r="Q57" i="4" s="1"/>
  <c r="R150" i="4"/>
  <c r="Y18" i="4"/>
  <c r="Y19" i="4" s="1"/>
  <c r="AC18" i="4"/>
  <c r="AC19" i="4" s="1"/>
  <c r="AK17" i="4"/>
  <c r="R7" i="4"/>
  <c r="R35" i="4"/>
  <c r="R45" i="4"/>
  <c r="R56" i="4" s="1"/>
  <c r="R57" i="4" s="1"/>
  <c r="N139" i="4"/>
  <c r="R180" i="4"/>
  <c r="R182" i="4"/>
  <c r="R184" i="4"/>
  <c r="R186" i="4"/>
  <c r="R188" i="4"/>
  <c r="R197" i="4"/>
  <c r="R204" i="4"/>
  <c r="R224" i="4"/>
  <c r="R226" i="4"/>
  <c r="AA18" i="4"/>
  <c r="AA19" i="4" s="1"/>
  <c r="AE18" i="4"/>
  <c r="AE19" i="4" s="1"/>
  <c r="R17" i="4"/>
  <c r="R28" i="4"/>
  <c r="R32" i="4"/>
  <c r="R36" i="4"/>
  <c r="Q75" i="4"/>
  <c r="Q76" i="4" s="1"/>
  <c r="R128" i="4"/>
  <c r="R205" i="4"/>
  <c r="Q227" i="4"/>
  <c r="Q228" i="4" s="1"/>
  <c r="Z18" i="4"/>
  <c r="Z19" i="4" s="1"/>
  <c r="AD18" i="4"/>
  <c r="AD19" i="4" s="1"/>
  <c r="AI18" i="4"/>
  <c r="AI19" i="4" s="1"/>
  <c r="AK16" i="4"/>
  <c r="N18" i="4"/>
  <c r="N19" i="4" s="1"/>
  <c r="R11" i="4"/>
  <c r="N25" i="4"/>
  <c r="R26" i="4"/>
  <c r="N29" i="4"/>
  <c r="AK10" i="4" s="1"/>
  <c r="R30" i="4"/>
  <c r="N33" i="4"/>
  <c r="AK14" i="4" s="1"/>
  <c r="R34" i="4"/>
  <c r="R49" i="4"/>
  <c r="R51" i="4"/>
  <c r="R68" i="4"/>
  <c r="Q94" i="4"/>
  <c r="Q95" i="4" s="1"/>
  <c r="Q113" i="4"/>
  <c r="Q114" i="4" s="1"/>
  <c r="R105" i="4"/>
  <c r="R122" i="4"/>
  <c r="R132" i="4" s="1"/>
  <c r="R133" i="4" s="1"/>
  <c r="R131" i="4"/>
  <c r="Q151" i="4"/>
  <c r="Q152" i="4" s="1"/>
  <c r="R167" i="4"/>
  <c r="R169" i="4"/>
  <c r="R199" i="4"/>
  <c r="C227" i="4"/>
  <c r="C228" i="4" s="1"/>
  <c r="R216" i="4"/>
  <c r="R220" i="4"/>
  <c r="X18" i="4"/>
  <c r="X19" i="4" s="1"/>
  <c r="AB18" i="4"/>
  <c r="AB19" i="4" s="1"/>
  <c r="AF18" i="4"/>
  <c r="AF19" i="4" s="1"/>
  <c r="AK15" i="4"/>
  <c r="R215" i="4"/>
  <c r="R25" i="4"/>
  <c r="N56" i="4"/>
  <c r="N57" i="4" s="1"/>
  <c r="N75" i="4"/>
  <c r="N76" i="4" s="1"/>
  <c r="R63" i="4"/>
  <c r="C75" i="4"/>
  <c r="C76" i="4" s="1"/>
  <c r="N94" i="4"/>
  <c r="N95" i="4" s="1"/>
  <c r="Q132" i="4"/>
  <c r="Q133" i="4" s="1"/>
  <c r="C170" i="4"/>
  <c r="C171" i="4" s="1"/>
  <c r="Q208" i="4"/>
  <c r="Q209" i="4" s="1"/>
  <c r="R71" i="4"/>
  <c r="R107" i="4"/>
  <c r="N132" i="4"/>
  <c r="N133" i="4" s="1"/>
  <c r="R179" i="4"/>
  <c r="R181" i="4"/>
  <c r="R183" i="4"/>
  <c r="R185" i="4"/>
  <c r="R187" i="4"/>
  <c r="R64" i="4"/>
  <c r="R73" i="4"/>
  <c r="C94" i="4"/>
  <c r="C95" i="4" s="1"/>
  <c r="R111" i="4"/>
  <c r="N151" i="4"/>
  <c r="N152" i="4" s="1"/>
  <c r="R139" i="4"/>
  <c r="R151" i="4" s="1"/>
  <c r="R152" i="4" s="1"/>
  <c r="Q170" i="4"/>
  <c r="Q171" i="4" s="1"/>
  <c r="R164" i="4"/>
  <c r="N170" i="4"/>
  <c r="N171" i="4" s="1"/>
  <c r="Q189" i="4"/>
  <c r="Q190" i="4" s="1"/>
  <c r="N208" i="4"/>
  <c r="N209" i="4" s="1"/>
  <c r="R196" i="4"/>
  <c r="N113" i="4"/>
  <c r="N114" i="4" s="1"/>
  <c r="R82" i="4"/>
  <c r="R94" i="4" s="1"/>
  <c r="R95" i="4" s="1"/>
  <c r="N177" i="4"/>
  <c r="AK9" i="4" l="1"/>
  <c r="R170" i="4"/>
  <c r="R171" i="4" s="1"/>
  <c r="N227" i="4"/>
  <c r="N228" i="4" s="1"/>
  <c r="R27" i="4"/>
  <c r="R208" i="4"/>
  <c r="R209" i="4" s="1"/>
  <c r="R18" i="4"/>
  <c r="R19" i="4" s="1"/>
  <c r="R33" i="4"/>
  <c r="AK13" i="4"/>
  <c r="W18" i="4"/>
  <c r="W19" i="4" s="1"/>
  <c r="R29" i="4"/>
  <c r="N37" i="4"/>
  <c r="N38" i="4" s="1"/>
  <c r="AK7" i="4"/>
  <c r="R31" i="4"/>
  <c r="R227" i="4"/>
  <c r="R228" i="4" s="1"/>
  <c r="N189" i="4"/>
  <c r="N190" i="4" s="1"/>
  <c r="R177" i="4"/>
  <c r="R189" i="4" s="1"/>
  <c r="R190" i="4" s="1"/>
  <c r="R75" i="4"/>
  <c r="R76" i="4" s="1"/>
  <c r="R37" i="4" l="1"/>
  <c r="R38" i="4" s="1"/>
  <c r="AH18" i="4"/>
  <c r="AH19" i="4" s="1"/>
  <c r="AJ19" i="4" l="1"/>
  <c r="AK18" i="4"/>
  <c r="AK19" i="4" s="1"/>
  <c r="R39" i="1" l="1"/>
  <c r="Q16" i="1" l="1"/>
  <c r="D16" i="1"/>
  <c r="B16" i="1"/>
  <c r="R16" i="1" s="1"/>
  <c r="J5" i="2"/>
  <c r="J6" i="2"/>
  <c r="J7" i="2"/>
  <c r="J8" i="2"/>
  <c r="J9" i="2"/>
  <c r="J10" i="2"/>
  <c r="J12" i="2"/>
  <c r="J13" i="2"/>
  <c r="J14" i="2"/>
  <c r="J15" i="2"/>
  <c r="J17" i="2"/>
  <c r="J18" i="2"/>
  <c r="J4" i="2"/>
  <c r="I5" i="2"/>
  <c r="I6" i="2"/>
  <c r="I7" i="2"/>
  <c r="I8" i="2"/>
  <c r="I9" i="2"/>
  <c r="I10" i="2"/>
  <c r="I11" i="2"/>
  <c r="I12" i="2"/>
  <c r="I13" i="2"/>
  <c r="I14" i="2"/>
  <c r="I15" i="2"/>
  <c r="I17" i="2"/>
  <c r="I18" i="2"/>
  <c r="H5" i="2"/>
  <c r="H6" i="2"/>
  <c r="H7" i="2"/>
  <c r="H8" i="2"/>
  <c r="H9" i="2"/>
  <c r="H10" i="2"/>
  <c r="H11" i="2"/>
  <c r="H12" i="2"/>
  <c r="H13" i="2"/>
  <c r="H14" i="2"/>
  <c r="H15" i="2"/>
  <c r="H16" i="2"/>
  <c r="H17" i="2"/>
  <c r="H18" i="2"/>
  <c r="H4" i="2"/>
  <c r="R5" i="3" l="1"/>
  <c r="R6" i="3"/>
  <c r="R7" i="3"/>
  <c r="R8" i="3"/>
  <c r="R9" i="3"/>
  <c r="R10" i="3"/>
  <c r="R11" i="3"/>
  <c r="R12" i="3"/>
  <c r="R13" i="3"/>
  <c r="R14" i="3"/>
  <c r="R15" i="3"/>
  <c r="R16" i="3"/>
  <c r="R17" i="3"/>
  <c r="R18" i="3"/>
  <c r="R4" i="3"/>
  <c r="Q19" i="3" l="1"/>
  <c r="P19" i="3"/>
  <c r="O19" i="3"/>
  <c r="N19" i="3"/>
  <c r="M19" i="3"/>
  <c r="L19" i="3"/>
  <c r="K19" i="3"/>
  <c r="J19" i="3"/>
  <c r="I19" i="3"/>
  <c r="H19" i="3"/>
  <c r="G19" i="3"/>
  <c r="F19" i="3"/>
  <c r="E19" i="3"/>
  <c r="D19" i="3"/>
  <c r="C19" i="3"/>
  <c r="B18" i="3"/>
  <c r="B16" i="3"/>
  <c r="B14" i="3"/>
  <c r="B12" i="3"/>
  <c r="B11" i="3"/>
  <c r="B10" i="3"/>
  <c r="B9" i="3"/>
  <c r="B8" i="3"/>
  <c r="B7" i="3"/>
  <c r="B6" i="3"/>
  <c r="B5" i="3"/>
  <c r="B4" i="3"/>
  <c r="B19" i="3" l="1"/>
  <c r="R19" i="3"/>
  <c r="G19" i="2"/>
  <c r="F19" i="2"/>
  <c r="E19" i="2"/>
  <c r="D19" i="2"/>
  <c r="C19" i="2"/>
  <c r="I4" i="2"/>
  <c r="B18" i="2"/>
  <c r="B16" i="2"/>
  <c r="B15" i="2"/>
  <c r="B14" i="2"/>
  <c r="B13" i="2"/>
  <c r="B12" i="2"/>
  <c r="B11" i="2"/>
  <c r="B10" i="2"/>
  <c r="B9" i="2"/>
  <c r="B8" i="2"/>
  <c r="B7" i="2"/>
  <c r="B6" i="2"/>
  <c r="B5" i="2"/>
  <c r="B4" i="2"/>
  <c r="B19" i="2" l="1"/>
  <c r="H19" i="2" s="1"/>
  <c r="I19" i="2"/>
  <c r="J19" i="2"/>
  <c r="P39" i="1" l="1"/>
  <c r="O39" i="1"/>
  <c r="N39" i="1"/>
  <c r="M39" i="1"/>
  <c r="L39" i="1"/>
  <c r="K39" i="1"/>
  <c r="J39" i="1"/>
  <c r="I39" i="1"/>
  <c r="H39" i="1"/>
  <c r="G39" i="1"/>
  <c r="F39" i="1"/>
  <c r="E39" i="1"/>
  <c r="C39" i="1"/>
  <c r="B38" i="1"/>
  <c r="R38" i="1" s="1"/>
  <c r="B37" i="1"/>
  <c r="R37" i="1" s="1"/>
  <c r="D39" i="1"/>
  <c r="R35" i="1"/>
  <c r="B34" i="1"/>
  <c r="R34" i="1" s="1"/>
  <c r="R33" i="1"/>
  <c r="B32" i="1"/>
  <c r="R32" i="1" s="1"/>
  <c r="B31" i="1"/>
  <c r="R31" i="1" s="1"/>
  <c r="B30" i="1"/>
  <c r="R30" i="1" s="1"/>
  <c r="B29" i="1"/>
  <c r="R29" i="1" s="1"/>
  <c r="B28" i="1"/>
  <c r="R28" i="1" s="1"/>
  <c r="B27" i="1"/>
  <c r="R27" i="1" s="1"/>
  <c r="B26" i="1"/>
  <c r="R26" i="1" s="1"/>
  <c r="B25" i="1"/>
  <c r="R25" i="1" s="1"/>
  <c r="B24" i="1"/>
  <c r="P19" i="1"/>
  <c r="O19" i="1"/>
  <c r="N19" i="1"/>
  <c r="M19" i="1"/>
  <c r="L19" i="1"/>
  <c r="K19" i="1"/>
  <c r="J19" i="1"/>
  <c r="I19" i="1"/>
  <c r="H19" i="1"/>
  <c r="G19" i="1"/>
  <c r="F19" i="1"/>
  <c r="E19" i="1"/>
  <c r="C19" i="1"/>
  <c r="Q18" i="1"/>
  <c r="B18" i="1"/>
  <c r="Q17" i="1"/>
  <c r="D17" i="1"/>
  <c r="B17" i="1"/>
  <c r="Q15" i="1"/>
  <c r="D15" i="1"/>
  <c r="B15" i="1" s="1"/>
  <c r="R15" i="1" s="1"/>
  <c r="B14" i="1"/>
  <c r="R14" i="1" s="1"/>
  <c r="Q13" i="1"/>
  <c r="D13" i="1"/>
  <c r="B13" i="1" s="1"/>
  <c r="Q12" i="1"/>
  <c r="D12" i="1"/>
  <c r="B12" i="1" s="1"/>
  <c r="Q11" i="1"/>
  <c r="B11" i="1"/>
  <c r="Q10" i="1"/>
  <c r="D10" i="1"/>
  <c r="B10" i="1" s="1"/>
  <c r="Q9" i="1"/>
  <c r="D9" i="1"/>
  <c r="B9" i="1" s="1"/>
  <c r="Q8" i="1"/>
  <c r="D8" i="1"/>
  <c r="B8" i="1" s="1"/>
  <c r="Q7" i="1"/>
  <c r="D7" i="1"/>
  <c r="B7" i="1" s="1"/>
  <c r="Q6" i="1"/>
  <c r="D6" i="1"/>
  <c r="B6" i="1" s="1"/>
  <c r="Q5" i="1"/>
  <c r="D5" i="1"/>
  <c r="B5" i="1" s="1"/>
  <c r="Q4" i="1"/>
  <c r="D4" i="1"/>
  <c r="B4" i="1" s="1"/>
  <c r="R11" i="1" l="1"/>
  <c r="R13" i="1"/>
  <c r="R4" i="1"/>
  <c r="R12" i="1"/>
  <c r="R17" i="1"/>
  <c r="R8" i="1"/>
  <c r="R7" i="1"/>
  <c r="R10" i="1"/>
  <c r="D19" i="1"/>
  <c r="B39" i="1"/>
  <c r="R6" i="1"/>
  <c r="R5" i="1"/>
  <c r="R9" i="1"/>
  <c r="R18" i="1"/>
  <c r="B19" i="1"/>
  <c r="R24" i="1"/>
  <c r="Q39" i="1"/>
  <c r="Q19" i="1"/>
  <c r="R19" i="1" l="1"/>
</calcChain>
</file>

<file path=xl/sharedStrings.xml><?xml version="1.0" encoding="utf-8"?>
<sst xmlns="http://schemas.openxmlformats.org/spreadsheetml/2006/main" count="902" uniqueCount="251">
  <si>
    <t>Informační centra</t>
  </si>
  <si>
    <t>Návštěvnost 2018</t>
  </si>
  <si>
    <t>Podíl</t>
  </si>
  <si>
    <t>Zahraniční návštěvníci 2018</t>
  </si>
  <si>
    <t>Distanční dotazy</t>
  </si>
  <si>
    <t>Celkem poskytnutých služeb v IC</t>
  </si>
  <si>
    <t>Češi</t>
  </si>
  <si>
    <t>Zahraniční návštěvníci</t>
  </si>
  <si>
    <t>Německo</t>
  </si>
  <si>
    <t>Nizozemí</t>
  </si>
  <si>
    <t>Polsko</t>
  </si>
  <si>
    <t>Velká Británie</t>
  </si>
  <si>
    <t>Francie</t>
  </si>
  <si>
    <t>Rusko</t>
  </si>
  <si>
    <t>Dánsko</t>
  </si>
  <si>
    <t>Slovensko</t>
  </si>
  <si>
    <t>Itálie</t>
  </si>
  <si>
    <t>Ostatní</t>
  </si>
  <si>
    <t>Tel., e-mail, písemně atd.</t>
  </si>
  <si>
    <t>Domácí</t>
  </si>
  <si>
    <t>Zahraniční</t>
  </si>
  <si>
    <t>Celkem</t>
  </si>
  <si>
    <t>IC Turnov</t>
  </si>
  <si>
    <t>IC Železný Brod</t>
  </si>
  <si>
    <t>IC Semily</t>
  </si>
  <si>
    <t>IC Lomnice n. P.</t>
  </si>
  <si>
    <t>IC Jičín</t>
  </si>
  <si>
    <t>IC Sobotka</t>
  </si>
  <si>
    <t>IC Mnichovo Hradiště</t>
  </si>
  <si>
    <t>IC Mladá Boleslav</t>
  </si>
  <si>
    <t>IC Rovensko*</t>
  </si>
  <si>
    <t>IC Nová Paka</t>
  </si>
  <si>
    <t>MIS Tábor*</t>
  </si>
  <si>
    <t>IC Svijany</t>
  </si>
  <si>
    <t>IC Zvířetice</t>
  </si>
  <si>
    <t>Zahraniční návštěvníci 2019</t>
  </si>
  <si>
    <t>IC Sedmihorky</t>
  </si>
  <si>
    <t>IC Tábor*</t>
  </si>
  <si>
    <t>Srovnání 2018-2019</t>
  </si>
  <si>
    <t>2018-2019</t>
  </si>
  <si>
    <t>IC Dolní Bousov</t>
  </si>
  <si>
    <t>Návštěvnost 2019</t>
  </si>
  <si>
    <t>!!! VYNECHANÉ IC Kopidlno a IC Kněžmost !!!</t>
  </si>
  <si>
    <t>STATISTIKA NÁVŠTĚVNOSTI IC - SEZONA 2019</t>
  </si>
  <si>
    <t>Měsíc</t>
  </si>
  <si>
    <t xml:space="preserve">LOMNICE NAD POPELKOU - Návštěvníci IC-Sezona 2019 </t>
  </si>
  <si>
    <t>Návštěnvíci  celkem</t>
  </si>
  <si>
    <t>e-mail</t>
  </si>
  <si>
    <t>telefon</t>
  </si>
  <si>
    <t>Leden</t>
  </si>
  <si>
    <t>Únor</t>
  </si>
  <si>
    <t>Březen</t>
  </si>
  <si>
    <t>Duben</t>
  </si>
  <si>
    <t>Květen</t>
  </si>
  <si>
    <t>Červen</t>
  </si>
  <si>
    <t>Červenec</t>
  </si>
  <si>
    <t>Srpen</t>
  </si>
  <si>
    <t>Září</t>
  </si>
  <si>
    <t>Říjen</t>
  </si>
  <si>
    <t>Listopad</t>
  </si>
  <si>
    <t>Prosinec</t>
  </si>
  <si>
    <t>Průměr/měsíc</t>
  </si>
  <si>
    <t>SEDMIHORKY - Návštěvníci IC-Sezona 2019</t>
  </si>
  <si>
    <t>ZVÍŘETICE - Návštěvníci IC-Sezona 2019</t>
  </si>
  <si>
    <t>ŽELEZNÝ BROD - Návštěvníci IC-Sezona 2019</t>
  </si>
  <si>
    <t>SEMILY - Návštěvníci IC-Sezona 2019</t>
  </si>
  <si>
    <t>MLADÁ BOLESLAV - Návštěvníci IC-Sezona 2019</t>
  </si>
  <si>
    <t>TURNOV - Návštěvníci IC-Sezona 2019</t>
  </si>
  <si>
    <t>MNICHOVO HRADIŠTĚ - Návštěvníci IC-Sezona 2019</t>
  </si>
  <si>
    <t>JIČÍN - Návštěvníci IC-Sezona 2019</t>
  </si>
  <si>
    <t xml:space="preserve">SOBOTKA - Návštěvníci IC-Sezona 2019 </t>
  </si>
  <si>
    <t>Sloven -sko</t>
  </si>
  <si>
    <t>SVIJANY - Návštěvníci IC-Sezona 2019</t>
  </si>
  <si>
    <t>ROVENSKO POD TROSKAMI - Návštěvníci IC-Sezona 2019</t>
  </si>
  <si>
    <t>NOVÁ PAKA - Návštěvníci IC-Sezona 2019</t>
  </si>
  <si>
    <t>Zahr</t>
  </si>
  <si>
    <t>Prům/měs</t>
  </si>
  <si>
    <t>DOLNÍ BOUSOV- Návštěvníci IC-Sezona 2019</t>
  </si>
  <si>
    <t>TÁBOR - Návštěvníci IC-Sezona 2019</t>
  </si>
  <si>
    <t>Celková návštěvnost IC v sezoně 2019</t>
  </si>
  <si>
    <t>Návštěvníci IC-Sezona 2019</t>
  </si>
  <si>
    <t>Návštěvníci  celkem</t>
  </si>
  <si>
    <t>červen, červenec, srpen, září:</t>
  </si>
  <si>
    <t xml:space="preserve">Návštěvnost památek a turistických atraktivit v Českém ráji   </t>
  </si>
  <si>
    <t>Název turistické atraktivity</t>
  </si>
  <si>
    <t>domácí</t>
  </si>
  <si>
    <t>zahraniční</t>
  </si>
  <si>
    <t xml:space="preserve">domácí </t>
  </si>
  <si>
    <t>Poznámky</t>
  </si>
  <si>
    <t>STŘEDOČESKÝ</t>
  </si>
  <si>
    <t>Kosmonosy Loreta</t>
  </si>
  <si>
    <t>Kosmonosy Muzeum</t>
  </si>
  <si>
    <t>Letecké muzeum Metoděje Vlacha</t>
  </si>
  <si>
    <t>Michalovická Putna</t>
  </si>
  <si>
    <t>Muzeum Bakovska</t>
  </si>
  <si>
    <t>Muzeum Města Mnichovo Hradiště</t>
  </si>
  <si>
    <t>Muzeum Mladoboleslavska</t>
  </si>
  <si>
    <t>Muezum v roce 2019 zavedlo výstavní expozice i mimo hrad, tedy do obchodních center a parkovacích domů, tím je způsoben vzrůst návštevnosti. Hrad vč. nádvoří hradu 14794, OC Olympia 48500, OC Bondy 41660, Parkovací domy10710.Platící i neplatící.</t>
  </si>
  <si>
    <t>Rozhledna Čížovka</t>
  </si>
  <si>
    <t>Nemají kontakt.</t>
  </si>
  <si>
    <t>Sbor Českých bratří -  MB</t>
  </si>
  <si>
    <t xml:space="preserve">výstavy, vernisáže, koncerty, vyřazení ZŠ, SŠ, MŠ pronájmy, svatby.. </t>
  </si>
  <si>
    <t>Škoda Muzeum MB</t>
  </si>
  <si>
    <t>Templ – MB</t>
  </si>
  <si>
    <t>Valečov</t>
  </si>
  <si>
    <t>Vyhlídková věž Mladá Boleslav</t>
  </si>
  <si>
    <t>Vstup společně s Galerií Pod Věží , vstupné platí stejné do obou  prostor.Údaj je tedy za oba prostory.</t>
  </si>
  <si>
    <t>Zahrada a minizoo</t>
  </si>
  <si>
    <t xml:space="preserve">Platící,neplatící, zájezdy, pedagogický dozor apod. </t>
  </si>
  <si>
    <t>Zámek Mnichovo Hradiště</t>
  </si>
  <si>
    <t>Zřícenina zámku Zvířetice</t>
  </si>
  <si>
    <t>Židovský hřitov</t>
  </si>
  <si>
    <t>KRÁLOVÉHRADECKÝ</t>
  </si>
  <si>
    <t>Galerie JQV Na Špejcharu</t>
  </si>
  <si>
    <t>Hrad Kost</t>
  </si>
  <si>
    <t xml:space="preserve">Městské muzeum a Suchardův dům Nová Paka </t>
  </si>
  <si>
    <t>Muzeum F. Šrámka</t>
  </si>
  <si>
    <t>Muzeum přírody Český ráj</t>
  </si>
  <si>
    <t>zahraniční neevidují</t>
  </si>
  <si>
    <t>Muzeum Železnice</t>
  </si>
  <si>
    <t>Památník Foerstrova rodu</t>
  </si>
  <si>
    <t>Prachovské skály</t>
  </si>
  <si>
    <t>Zahraniční odhadem, cca 25 %</t>
  </si>
  <si>
    <t>Prohlídky Valdštejnova paláce</t>
  </si>
  <si>
    <t>RMaG Jičín</t>
  </si>
  <si>
    <t>muzeum+galerie</t>
  </si>
  <si>
    <t>Rumcajsova ševcovna</t>
  </si>
  <si>
    <t>Rumcajsův svět Radka Pilaře</t>
  </si>
  <si>
    <t>Staré Hrady</t>
  </si>
  <si>
    <t>Synagoga Jičín</t>
  </si>
  <si>
    <t>Zámecký resort Dětenice</t>
  </si>
  <si>
    <t>Zámek Humprecht</t>
  </si>
  <si>
    <t>Valdická brána</t>
  </si>
  <si>
    <t>Valdštejnova lodžie</t>
  </si>
  <si>
    <t xml:space="preserve">zahraniční neevidují, 20944 návštěvníků kavárny k tomu </t>
  </si>
  <si>
    <t>Válečné muzeum</t>
  </si>
  <si>
    <t>LIBERECKÝ KRAJ</t>
  </si>
  <si>
    <t>Bozkovské dolomitové jeskyně</t>
  </si>
  <si>
    <t>Dlaskův statek</t>
  </si>
  <si>
    <t>Dřevěná zvonice v Rovensku</t>
  </si>
  <si>
    <t>hrubý odhad - změna p. faráře</t>
  </si>
  <si>
    <t>Dům přírody, Dolánky</t>
  </si>
  <si>
    <t>celková návštěvnost Domu přírody v r. 2019 - 30 310</t>
  </si>
  <si>
    <t>Frýdštejn</t>
  </si>
  <si>
    <t>Hrad Valdštejn</t>
  </si>
  <si>
    <t>Maloskal. Galerie – Boučkův statek</t>
  </si>
  <si>
    <t>neevidují - odhad</t>
  </si>
  <si>
    <t>Městské muzeum a galerie Lomnice nad P.</t>
  </si>
  <si>
    <t>Městká galerie Vlastimila Rady (ŽB)</t>
  </si>
  <si>
    <t>Městské muzeum v Železném Brodě-sklářská expozice</t>
  </si>
  <si>
    <t>Městské muzeum v Železném Brodě - Běliště</t>
  </si>
  <si>
    <t>Muzeum Českého ráje Turnov</t>
  </si>
  <si>
    <t>Muzeum drahých kamenů p. Votrubce</t>
  </si>
  <si>
    <t>neevidují - odhad, IC Rovensko pod Troskami uvedlo 3000</t>
  </si>
  <si>
    <t>Muzeum a Pojizerská galerie Semily</t>
  </si>
  <si>
    <t>Muzeum techniky v Loukově</t>
  </si>
  <si>
    <t>od  r. 2018 zavřeno</t>
  </si>
  <si>
    <t>Pilníkářské muzeum</t>
  </si>
  <si>
    <t>Pivovar Svijany</t>
  </si>
  <si>
    <t>Prohlídky turnovských kostelů</t>
  </si>
  <si>
    <t>Rotštejn</t>
  </si>
  <si>
    <t>Rozhledna Dubecko</t>
  </si>
  <si>
    <t>Rozhledna Kozákov</t>
  </si>
  <si>
    <t>Rozhledna na vrchu Tábor</t>
  </si>
  <si>
    <t>Vchod přes turniket. Číslo je odhad.</t>
  </si>
  <si>
    <t>Rozhledna U Borovice</t>
  </si>
  <si>
    <t>Roztocký mlýn</t>
  </si>
  <si>
    <t>od r. 2020 zavřeno</t>
  </si>
  <si>
    <t>Státní zámek Hrubý Rohozec</t>
  </si>
  <si>
    <t>Synagoga Turnov</t>
  </si>
  <si>
    <t>Šťastná země</t>
  </si>
  <si>
    <t>Trosky</t>
  </si>
  <si>
    <t>Cyrilometodějská slavnost návštěvnost cca 3000 lidí</t>
  </si>
  <si>
    <t>Věž kostela sv. Petra a Pavla</t>
  </si>
  <si>
    <t>Vranov Pantheon</t>
  </si>
  <si>
    <t>Výletní areál Pěnčín</t>
  </si>
  <si>
    <t>Zámek Hrubá Skála</t>
  </si>
  <si>
    <t>Zámek Svijany</t>
  </si>
  <si>
    <t>Zámek Sychrov</t>
  </si>
  <si>
    <t>celkem za rok/všechny cíle</t>
  </si>
  <si>
    <t>62 cílů a památek poskytlo data pro statistiku; 1 subjekt skončil činnost</t>
  </si>
  <si>
    <t xml:space="preserve">Návštěvnost bazénů, aquaparků a koupališť v Českém ráji   </t>
  </si>
  <si>
    <t>Název bazénu, aquaparku, koupaliště</t>
  </si>
  <si>
    <t>Bazén a Sportovně-rekreační areál Ráj Srbsko</t>
  </si>
  <si>
    <t>Koupaliště Dolní Bousov</t>
  </si>
  <si>
    <t>Koupaliště Klášter Hradiště nad Jizerou</t>
  </si>
  <si>
    <t>neuvedli</t>
  </si>
  <si>
    <t xml:space="preserve">Koupaliště Kněžmost </t>
  </si>
  <si>
    <t>prodané pernamentky v r. 2019 364</t>
  </si>
  <si>
    <t>Koupaliště Kosmonosy</t>
  </si>
  <si>
    <t>zavřeno - v rekonstrukci</t>
  </si>
  <si>
    <t>Koupaliště U Hrocha Dolní Bukovina</t>
  </si>
  <si>
    <t>Městské koupaliště Mladá Boleslav</t>
  </si>
  <si>
    <t>Městský bazén Mladá Boleslav</t>
  </si>
  <si>
    <t>platící návštěvníci</t>
  </si>
  <si>
    <t>Mobilní bazén Mladá Boleslav</t>
  </si>
  <si>
    <t>Aqua centrum Jičín</t>
  </si>
  <si>
    <t>neevidují rozdíl mezi domácími a zahr.</t>
  </si>
  <si>
    <t>Bazén Nová Paka</t>
  </si>
  <si>
    <t>x</t>
  </si>
  <si>
    <t>Kopaliště Kníže</t>
  </si>
  <si>
    <t>Městské koupaliště Sobotka</t>
  </si>
  <si>
    <t>Koupaliště Frýdštejn</t>
  </si>
  <si>
    <t>Koupaliště Chuchelna</t>
  </si>
  <si>
    <t>Koupaliště Kacanovy</t>
  </si>
  <si>
    <t>Koupaliště Košťálov</t>
  </si>
  <si>
    <t>koupaliště zdarma, neeviduje se</t>
  </si>
  <si>
    <t>Koupaliště Lomnice nad Popelkou</t>
  </si>
  <si>
    <t>Koupaliště Maškova zahrada Turnov</t>
  </si>
  <si>
    <t>Koupaliště Nová Ves nad Popelkou</t>
  </si>
  <si>
    <t>pouze brouzdaliště, zdarma, neeviduje se</t>
  </si>
  <si>
    <t>Městské koupaliště Železný Brod</t>
  </si>
  <si>
    <t>Plavecký bazén Turnov</t>
  </si>
  <si>
    <t>18 bazénů a koupališť poskytlo data pro statistiku, plus 2koupaliště neevidují návštěvnost</t>
  </si>
  <si>
    <t xml:space="preserve">Návštěvnost akcí v Českém ráji   </t>
  </si>
  <si>
    <t>Název akce</t>
  </si>
  <si>
    <t>Anenská pouť Mnichovo Hradiště</t>
  </si>
  <si>
    <t>Na akci se neplatí vstupné, nelze spočítat.</t>
  </si>
  <si>
    <t>Metalové sympozium Mladá Boleslav</t>
  </si>
  <si>
    <t xml:space="preserve">Na akci se nepalatí vstupné, nelze spočítat. </t>
  </si>
  <si>
    <t>Oldtimer Bohemia Rally</t>
  </si>
  <si>
    <t>Rally Bohemia</t>
  </si>
  <si>
    <t>Podle policejních odhadů Rally Bohemia 2018 navštívilo celkem 60 - 80 tisíc diváků. Čerpáno z tiskové zprávy na internetu.</t>
  </si>
  <si>
    <t>Středověký jarmark Mladá Boleslav</t>
  </si>
  <si>
    <t>Na akci se nepalatí vstupné, nelze spočítat. V roce 2018 byl jarmark společně s Bitvou na Krásné louce.</t>
  </si>
  <si>
    <t>Zažít Hradiště jinak</t>
  </si>
  <si>
    <t>Vánoční jarmark Mnichovo Hradiště</t>
  </si>
  <si>
    <t>Jičín - město pohádky</t>
  </si>
  <si>
    <t>Jičínský Food Festival</t>
  </si>
  <si>
    <t>Klášter žije Nová Paka</t>
  </si>
  <si>
    <t>akce v tomto roce neproběhla</t>
  </si>
  <si>
    <t>Slavnosti slunovratu Nová Paka</t>
  </si>
  <si>
    <t>akce je bez vstupného</t>
  </si>
  <si>
    <t>Sobotecký jarmark</t>
  </si>
  <si>
    <t>Šrámkova Sobotka</t>
  </si>
  <si>
    <t>Cyrilskometodějské slavnosti Trosky</t>
  </si>
  <si>
    <t>Český ráj dětem Turnov</t>
  </si>
  <si>
    <t>Lentice Dlaskův statek</t>
  </si>
  <si>
    <t>nekonalo se, pouze v r. 2018</t>
  </si>
  <si>
    <t>Maloskalský jarmark</t>
  </si>
  <si>
    <t>neevidují</t>
  </si>
  <si>
    <t>Pohádkový les Rovensko pod Troskami</t>
  </si>
  <si>
    <t>Semilský pecen</t>
  </si>
  <si>
    <t>Staročeské řemeslnické trhy Turnov</t>
  </si>
  <si>
    <t>Semilská pouť</t>
  </si>
  <si>
    <t>Skleněné městečko Železný Brod</t>
  </si>
  <si>
    <t>Skotské hry Sychrov</t>
  </si>
  <si>
    <t>cca 5000-8000 - neevidují</t>
  </si>
  <si>
    <t>Velká cena města Lomnice nad Popelkou</t>
  </si>
  <si>
    <t>Železnobrodský jarmark</t>
  </si>
  <si>
    <t>data poskytlo 19 pořadatelů akcí, plus 2 akce v roce 2018 neproběhly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</si>
</sst>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6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11"/>
      <color indexed="8"/>
      <name val="Calibri"/>
      <family val="2"/>
      <charset val="238"/>
    </font>
    <font>
      <sz val="10"/>
      <color theme="1"/>
      <name val="Calibri"/>
      <family val="2"/>
      <scheme val="minor"/>
    </font>
    <font>
      <sz val="9"/>
      <color indexed="8"/>
      <name val="Calibri"/>
      <family val="2"/>
      <charset val="238"/>
    </font>
    <font>
      <sz val="11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8"/>
      <color rgb="FFFF0000"/>
      <name val="Calibri"/>
      <family val="2"/>
      <charset val="238"/>
      <scheme val="minor"/>
    </font>
    <font>
      <sz val="22"/>
      <color theme="1"/>
      <name val="Calibri"/>
      <family val="2"/>
      <charset val="238"/>
      <scheme val="minor"/>
    </font>
    <font>
      <b/>
      <sz val="11"/>
      <color indexed="8"/>
      <name val="Calibri"/>
      <charset val="238"/>
    </font>
    <font>
      <b/>
      <sz val="11"/>
      <name val="Calibri"/>
      <family val="2"/>
      <charset val="238"/>
    </font>
    <font>
      <sz val="8"/>
      <color indexed="8"/>
      <name val="Calibri"/>
      <family val="2"/>
      <charset val="238"/>
    </font>
    <font>
      <b/>
      <sz val="8"/>
      <color indexed="8"/>
      <name val="Calibri"/>
      <charset val="238"/>
    </font>
    <font>
      <sz val="11"/>
      <color indexed="8"/>
      <name val="Calibri"/>
      <family val="2"/>
      <charset val="238"/>
    </font>
    <font>
      <sz val="11"/>
      <name val="Calibri"/>
      <family val="2"/>
      <charset val="238"/>
    </font>
    <font>
      <b/>
      <sz val="8"/>
      <color indexed="8"/>
      <name val="Calibri"/>
      <family val="2"/>
      <charset val="238"/>
    </font>
    <font>
      <sz val="10"/>
      <name val="Times New Roman"/>
      <family val="1"/>
      <charset val="238"/>
    </font>
    <font>
      <b/>
      <sz val="12"/>
      <name val="Times New Roman"/>
      <family val="1"/>
      <charset val="238"/>
    </font>
    <font>
      <sz val="12"/>
      <name val="Times New Roman"/>
      <family val="1"/>
      <charset val="238"/>
    </font>
    <font>
      <sz val="10"/>
      <name val="Arial"/>
      <family val="2"/>
      <charset val="238"/>
    </font>
    <font>
      <b/>
      <u/>
      <sz val="9"/>
      <name val="Times New Roman"/>
      <family val="1"/>
      <charset val="238"/>
    </font>
    <font>
      <sz val="9"/>
      <name val="Times New Roman"/>
      <family val="1"/>
      <charset val="238"/>
    </font>
    <font>
      <i/>
      <sz val="9"/>
      <name val="Times New Roman"/>
      <family val="1"/>
      <charset val="238"/>
    </font>
    <font>
      <b/>
      <sz val="9"/>
      <name val="Times New Roman"/>
      <family val="1"/>
      <charset val="238"/>
    </font>
    <font>
      <b/>
      <i/>
      <sz val="9"/>
      <name val="Times New Roman"/>
      <family val="1"/>
      <charset val="238"/>
    </font>
    <font>
      <i/>
      <sz val="9"/>
      <color indexed="9"/>
      <name val="Times New Roman"/>
      <family val="1"/>
      <charset val="238"/>
    </font>
    <font>
      <sz val="9"/>
      <color indexed="8"/>
      <name val="Times New Roman"/>
      <family val="1"/>
      <charset val="238"/>
    </font>
    <font>
      <sz val="9"/>
      <color theme="1"/>
      <name val="Calibri"/>
      <family val="2"/>
      <charset val="238"/>
      <scheme val="minor"/>
    </font>
    <font>
      <sz val="18"/>
      <color theme="1"/>
      <name val="Calibri"/>
      <family val="2"/>
      <charset val="238"/>
      <scheme val="minor"/>
    </font>
  </fonts>
  <fills count="31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E9E0EC"/>
        <bgColor indexed="64"/>
      </patternFill>
    </fill>
    <fill>
      <patternFill patternType="solid">
        <fgColor rgb="FF74F4FA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66FF"/>
        <bgColor indexed="64"/>
      </patternFill>
    </fill>
  </fills>
  <borders count="5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9">
    <xf numFmtId="0" fontId="0" fillId="0" borderId="0"/>
    <xf numFmtId="0" fontId="4" fillId="2" borderId="0" applyNumberFormat="0" applyBorder="0" applyAlignment="0" applyProtection="0"/>
    <xf numFmtId="0" fontId="1" fillId="3" borderId="0" applyNumberFormat="0" applyBorder="0" applyAlignment="0" applyProtection="0"/>
    <xf numFmtId="0" fontId="4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1" fillId="10" borderId="0" applyNumberFormat="0" applyBorder="0" applyAlignment="0" applyProtection="0"/>
    <xf numFmtId="0" fontId="12" fillId="11" borderId="0" applyNumberFormat="0" applyBorder="0" applyAlignment="0" applyProtection="0"/>
    <xf numFmtId="0" fontId="26" fillId="0" borderId="0"/>
  </cellStyleXfs>
  <cellXfs count="375">
    <xf numFmtId="0" fontId="0" fillId="0" borderId="0" xfId="0"/>
    <xf numFmtId="0" fontId="8" fillId="7" borderId="25" xfId="0" applyFont="1" applyFill="1" applyBorder="1"/>
    <xf numFmtId="0" fontId="8" fillId="7" borderId="26" xfId="0" applyFont="1" applyFill="1" applyBorder="1"/>
    <xf numFmtId="0" fontId="8" fillId="7" borderId="27" xfId="0" applyFont="1" applyFill="1" applyBorder="1"/>
    <xf numFmtId="0" fontId="5" fillId="0" borderId="7" xfId="0" applyFont="1" applyBorder="1" applyAlignment="1">
      <alignment wrapText="1"/>
    </xf>
    <xf numFmtId="1" fontId="1" fillId="3" borderId="29" xfId="2" applyNumberFormat="1" applyBorder="1" applyAlignment="1">
      <alignment wrapText="1"/>
    </xf>
    <xf numFmtId="1" fontId="1" fillId="5" borderId="30" xfId="4" applyNumberFormat="1" applyBorder="1" applyAlignment="1">
      <alignment wrapText="1"/>
    </xf>
    <xf numFmtId="1" fontId="1" fillId="5" borderId="16" xfId="4" applyNumberFormat="1" applyBorder="1" applyAlignment="1">
      <alignment wrapText="1"/>
    </xf>
    <xf numFmtId="1" fontId="7" fillId="0" borderId="30" xfId="0" applyNumberFormat="1" applyFont="1" applyBorder="1" applyAlignment="1">
      <alignment wrapText="1"/>
    </xf>
    <xf numFmtId="1" fontId="1" fillId="9" borderId="31" xfId="5" applyNumberFormat="1" applyFill="1" applyBorder="1"/>
    <xf numFmtId="0" fontId="9" fillId="9" borderId="30" xfId="3" applyFont="1" applyFill="1" applyBorder="1"/>
    <xf numFmtId="1" fontId="0" fillId="0" borderId="16" xfId="0" applyNumberFormat="1" applyBorder="1"/>
    <xf numFmtId="1" fontId="0" fillId="0" borderId="32" xfId="0" applyNumberFormat="1" applyBorder="1"/>
    <xf numFmtId="0" fontId="10" fillId="0" borderId="15" xfId="0" applyFont="1" applyBorder="1" applyAlignment="1">
      <alignment wrapText="1"/>
    </xf>
    <xf numFmtId="1" fontId="1" fillId="3" borderId="16" xfId="2" applyNumberFormat="1" applyBorder="1" applyAlignment="1">
      <alignment wrapText="1"/>
    </xf>
    <xf numFmtId="1" fontId="7" fillId="0" borderId="16" xfId="0" applyNumberFormat="1" applyFont="1" applyBorder="1" applyAlignment="1">
      <alignment wrapText="1"/>
    </xf>
    <xf numFmtId="1" fontId="1" fillId="9" borderId="33" xfId="5" applyNumberFormat="1" applyFill="1" applyBorder="1"/>
    <xf numFmtId="0" fontId="9" fillId="9" borderId="16" xfId="3" applyFont="1" applyFill="1" applyBorder="1"/>
    <xf numFmtId="1" fontId="0" fillId="0" borderId="17" xfId="0" applyNumberFormat="1" applyBorder="1"/>
    <xf numFmtId="0" fontId="5" fillId="0" borderId="15" xfId="0" applyFont="1" applyBorder="1" applyAlignment="1">
      <alignment wrapText="1"/>
    </xf>
    <xf numFmtId="0" fontId="10" fillId="0" borderId="34" xfId="0" applyFont="1" applyBorder="1" applyAlignment="1">
      <alignment wrapText="1"/>
    </xf>
    <xf numFmtId="1" fontId="1" fillId="5" borderId="13" xfId="4" applyNumberFormat="1" applyBorder="1" applyAlignment="1">
      <alignment wrapText="1"/>
    </xf>
    <xf numFmtId="1" fontId="7" fillId="0" borderId="13" xfId="0" applyNumberFormat="1" applyFont="1" applyBorder="1" applyAlignment="1">
      <alignment wrapText="1"/>
    </xf>
    <xf numFmtId="1" fontId="1" fillId="3" borderId="30" xfId="2" applyNumberFormat="1" applyBorder="1" applyAlignment="1">
      <alignment wrapText="1"/>
    </xf>
    <xf numFmtId="1" fontId="1" fillId="9" borderId="14" xfId="5" applyNumberFormat="1" applyFill="1" applyBorder="1"/>
    <xf numFmtId="0" fontId="9" fillId="9" borderId="13" xfId="3" applyFont="1" applyFill="1" applyBorder="1"/>
    <xf numFmtId="0" fontId="5" fillId="0" borderId="34" xfId="0" applyFont="1" applyBorder="1" applyAlignment="1">
      <alignment wrapText="1"/>
    </xf>
    <xf numFmtId="0" fontId="2" fillId="2" borderId="35" xfId="1" applyFont="1" applyBorder="1" applyAlignment="1">
      <alignment wrapText="1"/>
    </xf>
    <xf numFmtId="1" fontId="3" fillId="6" borderId="36" xfId="5" applyNumberFormat="1" applyFont="1" applyBorder="1" applyAlignment="1">
      <alignment wrapText="1"/>
    </xf>
    <xf numFmtId="0" fontId="3" fillId="6" borderId="36" xfId="5" applyFont="1" applyBorder="1" applyAlignment="1">
      <alignment wrapText="1"/>
    </xf>
    <xf numFmtId="1" fontId="3" fillId="6" borderId="37" xfId="5" applyNumberFormat="1" applyFont="1" applyBorder="1" applyAlignment="1">
      <alignment wrapText="1"/>
    </xf>
    <xf numFmtId="0" fontId="0" fillId="0" borderId="0" xfId="0" applyAlignment="1"/>
    <xf numFmtId="0" fontId="3" fillId="0" borderId="42" xfId="0" applyFont="1" applyBorder="1"/>
    <xf numFmtId="0" fontId="3" fillId="0" borderId="43" xfId="0" applyFont="1" applyBorder="1"/>
    <xf numFmtId="0" fontId="3" fillId="0" borderId="44" xfId="0" applyFont="1" applyBorder="1"/>
    <xf numFmtId="0" fontId="3" fillId="0" borderId="45" xfId="0" applyFont="1" applyBorder="1"/>
    <xf numFmtId="0" fontId="9" fillId="12" borderId="16" xfId="6" applyFont="1" applyFill="1" applyBorder="1"/>
    <xf numFmtId="0" fontId="9" fillId="12" borderId="26" xfId="6" applyFont="1" applyFill="1" applyBorder="1"/>
    <xf numFmtId="1" fontId="1" fillId="13" borderId="16" xfId="4" applyNumberFormat="1" applyFill="1" applyBorder="1" applyAlignment="1">
      <alignment wrapText="1"/>
    </xf>
    <xf numFmtId="1" fontId="1" fillId="13" borderId="30" xfId="4" applyNumberFormat="1" applyFill="1" applyBorder="1" applyAlignment="1">
      <alignment wrapText="1"/>
    </xf>
    <xf numFmtId="1" fontId="1" fillId="13" borderId="13" xfId="4" applyNumberFormat="1" applyFill="1" applyBorder="1" applyAlignment="1">
      <alignment wrapText="1"/>
    </xf>
    <xf numFmtId="1" fontId="13" fillId="12" borderId="35" xfId="6" applyNumberFormat="1" applyFont="1" applyFill="1" applyBorder="1"/>
    <xf numFmtId="1" fontId="1" fillId="13" borderId="15" xfId="2" applyNumberFormat="1" applyFill="1" applyBorder="1" applyAlignment="1">
      <alignment wrapText="1"/>
    </xf>
    <xf numFmtId="1" fontId="1" fillId="13" borderId="32" xfId="4" applyNumberFormat="1" applyFill="1" applyBorder="1" applyAlignment="1">
      <alignment wrapText="1"/>
    </xf>
    <xf numFmtId="1" fontId="1" fillId="13" borderId="38" xfId="2" applyNumberFormat="1" applyFill="1" applyBorder="1" applyAlignment="1">
      <alignment wrapText="1"/>
    </xf>
    <xf numFmtId="1" fontId="1" fillId="13" borderId="17" xfId="4" applyNumberFormat="1" applyFill="1" applyBorder="1" applyAlignment="1">
      <alignment wrapText="1"/>
    </xf>
    <xf numFmtId="1" fontId="1" fillId="13" borderId="34" xfId="2" applyNumberFormat="1" applyFill="1" applyBorder="1" applyAlignment="1">
      <alignment wrapText="1"/>
    </xf>
    <xf numFmtId="0" fontId="9" fillId="14" borderId="16" xfId="6" applyFont="1" applyFill="1" applyBorder="1"/>
    <xf numFmtId="0" fontId="9" fillId="14" borderId="26" xfId="6" applyFont="1" applyFill="1" applyBorder="1"/>
    <xf numFmtId="1" fontId="13" fillId="14" borderId="35" xfId="6" applyNumberFormat="1" applyFont="1" applyFill="1" applyBorder="1"/>
    <xf numFmtId="1" fontId="1" fillId="16" borderId="15" xfId="2" applyNumberFormat="1" applyFill="1" applyBorder="1" applyAlignment="1">
      <alignment wrapText="1"/>
    </xf>
    <xf numFmtId="1" fontId="1" fillId="16" borderId="16" xfId="4" applyNumberFormat="1" applyFill="1" applyBorder="1" applyAlignment="1">
      <alignment wrapText="1"/>
    </xf>
    <xf numFmtId="1" fontId="1" fillId="16" borderId="32" xfId="4" applyNumberFormat="1" applyFill="1" applyBorder="1" applyAlignment="1">
      <alignment wrapText="1"/>
    </xf>
    <xf numFmtId="1" fontId="1" fillId="16" borderId="38" xfId="2" applyNumberFormat="1" applyFill="1" applyBorder="1" applyAlignment="1">
      <alignment wrapText="1"/>
    </xf>
    <xf numFmtId="1" fontId="1" fillId="16" borderId="30" xfId="4" applyNumberFormat="1" applyFill="1" applyBorder="1" applyAlignment="1">
      <alignment wrapText="1"/>
    </xf>
    <xf numFmtId="1" fontId="1" fillId="16" borderId="17" xfId="4" applyNumberFormat="1" applyFill="1" applyBorder="1" applyAlignment="1">
      <alignment wrapText="1"/>
    </xf>
    <xf numFmtId="1" fontId="1" fillId="16" borderId="34" xfId="2" applyNumberFormat="1" applyFill="1" applyBorder="1" applyAlignment="1">
      <alignment wrapText="1"/>
    </xf>
    <xf numFmtId="1" fontId="1" fillId="16" borderId="13" xfId="4" applyNumberFormat="1" applyFill="1" applyBorder="1" applyAlignment="1">
      <alignment wrapText="1"/>
    </xf>
    <xf numFmtId="0" fontId="9" fillId="15" borderId="16" xfId="7" applyFont="1" applyFill="1" applyBorder="1"/>
    <xf numFmtId="0" fontId="9" fillId="15" borderId="26" xfId="7" applyFont="1" applyFill="1" applyBorder="1"/>
    <xf numFmtId="10" fontId="13" fillId="16" borderId="7" xfId="7" applyNumberFormat="1" applyFont="1" applyFill="1" applyBorder="1"/>
    <xf numFmtId="10" fontId="13" fillId="16" borderId="8" xfId="7" applyNumberFormat="1" applyFont="1" applyFill="1" applyBorder="1"/>
    <xf numFmtId="10" fontId="13" fillId="16" borderId="9" xfId="7" applyNumberFormat="1" applyFont="1" applyFill="1" applyBorder="1"/>
    <xf numFmtId="10" fontId="13" fillId="15" borderId="35" xfId="7" applyNumberFormat="1" applyFont="1" applyFill="1" applyBorder="1"/>
    <xf numFmtId="10" fontId="13" fillId="15" borderId="36" xfId="7" applyNumberFormat="1" applyFont="1" applyFill="1" applyBorder="1"/>
    <xf numFmtId="10" fontId="13" fillId="15" borderId="37" xfId="7" applyNumberFormat="1" applyFont="1" applyFill="1" applyBorder="1"/>
    <xf numFmtId="1" fontId="13" fillId="12" borderId="36" xfId="6" applyNumberFormat="1" applyFont="1" applyFill="1" applyBorder="1"/>
    <xf numFmtId="1" fontId="13" fillId="12" borderId="37" xfId="6" applyNumberFormat="1" applyFont="1" applyFill="1" applyBorder="1"/>
    <xf numFmtId="1" fontId="13" fillId="14" borderId="36" xfId="6" applyNumberFormat="1" applyFont="1" applyFill="1" applyBorder="1"/>
    <xf numFmtId="1" fontId="13" fillId="14" borderId="37" xfId="6" applyNumberFormat="1" applyFont="1" applyFill="1" applyBorder="1"/>
    <xf numFmtId="0" fontId="14" fillId="0" borderId="0" xfId="0" applyFont="1" applyAlignment="1"/>
    <xf numFmtId="0" fontId="9" fillId="0" borderId="16" xfId="0" applyFont="1" applyBorder="1"/>
    <xf numFmtId="0" fontId="15" fillId="0" borderId="0" xfId="0" applyFont="1" applyAlignment="1">
      <alignment horizontal="center"/>
    </xf>
    <xf numFmtId="0" fontId="15" fillId="0" borderId="49" xfId="0" applyFont="1" applyBorder="1" applyAlignment="1">
      <alignment horizontal="center"/>
    </xf>
    <xf numFmtId="0" fontId="8" fillId="18" borderId="16" xfId="0" applyFont="1" applyFill="1" applyBorder="1"/>
    <xf numFmtId="0" fontId="20" fillId="17" borderId="16" xfId="0" applyFont="1" applyFill="1" applyBorder="1"/>
    <xf numFmtId="0" fontId="21" fillId="15" borderId="16" xfId="0" applyFont="1" applyFill="1" applyBorder="1"/>
    <xf numFmtId="0" fontId="20" fillId="0" borderId="16" xfId="0" applyFont="1" applyBorder="1"/>
    <xf numFmtId="0" fontId="20" fillId="15" borderId="16" xfId="0" applyFont="1" applyFill="1" applyBorder="1"/>
    <xf numFmtId="0" fontId="20" fillId="18" borderId="16" xfId="0" applyFont="1" applyFill="1" applyBorder="1"/>
    <xf numFmtId="0" fontId="20" fillId="8" borderId="16" xfId="0" applyFont="1" applyFill="1" applyBorder="1"/>
    <xf numFmtId="0" fontId="20" fillId="17" borderId="13" xfId="0" applyFont="1" applyFill="1" applyBorder="1"/>
    <xf numFmtId="0" fontId="21" fillId="15" borderId="13" xfId="0" applyFont="1" applyFill="1" applyBorder="1"/>
    <xf numFmtId="0" fontId="20" fillId="0" borderId="13" xfId="0" applyFont="1" applyBorder="1"/>
    <xf numFmtId="0" fontId="20" fillId="18" borderId="13" xfId="0" applyFont="1" applyFill="1" applyBorder="1"/>
    <xf numFmtId="0" fontId="20" fillId="17" borderId="35" xfId="0" applyFont="1" applyFill="1" applyBorder="1"/>
    <xf numFmtId="0" fontId="21" fillId="15" borderId="36" xfId="0" applyFont="1" applyFill="1" applyBorder="1"/>
    <xf numFmtId="0" fontId="20" fillId="0" borderId="36" xfId="0" applyFont="1" applyBorder="1"/>
    <xf numFmtId="0" fontId="20" fillId="15" borderId="36" xfId="0" applyFont="1" applyFill="1" applyBorder="1"/>
    <xf numFmtId="0" fontId="20" fillId="18" borderId="36" xfId="0" applyFont="1" applyFill="1" applyBorder="1"/>
    <xf numFmtId="0" fontId="20" fillId="8" borderId="36" xfId="0" applyFont="1" applyFill="1" applyBorder="1"/>
    <xf numFmtId="0" fontId="20" fillId="15" borderId="16" xfId="0" applyFont="1" applyFill="1" applyBorder="1" applyAlignment="1">
      <alignment horizontal="right"/>
    </xf>
    <xf numFmtId="0" fontId="20" fillId="0" borderId="29" xfId="0" applyFont="1" applyBorder="1"/>
    <xf numFmtId="0" fontId="20" fillId="15" borderId="13" xfId="0" applyFont="1" applyFill="1" applyBorder="1"/>
    <xf numFmtId="0" fontId="8" fillId="19" borderId="16" xfId="0" applyFont="1" applyFill="1" applyBorder="1"/>
    <xf numFmtId="0" fontId="20" fillId="14" borderId="16" xfId="0" applyFont="1" applyFill="1" applyBorder="1"/>
    <xf numFmtId="0" fontId="20" fillId="19" borderId="16" xfId="0" applyFont="1" applyFill="1" applyBorder="1"/>
    <xf numFmtId="0" fontId="20" fillId="20" borderId="16" xfId="0" applyFont="1" applyFill="1" applyBorder="1"/>
    <xf numFmtId="0" fontId="20" fillId="14" borderId="13" xfId="0" applyFont="1" applyFill="1" applyBorder="1"/>
    <xf numFmtId="0" fontId="20" fillId="19" borderId="13" xfId="0" applyFont="1" applyFill="1" applyBorder="1"/>
    <xf numFmtId="0" fontId="21" fillId="14" borderId="36" xfId="0" applyFont="1" applyFill="1" applyBorder="1"/>
    <xf numFmtId="0" fontId="20" fillId="14" borderId="36" xfId="0" applyFont="1" applyFill="1" applyBorder="1"/>
    <xf numFmtId="0" fontId="20" fillId="21" borderId="36" xfId="0" applyFont="1" applyFill="1" applyBorder="1"/>
    <xf numFmtId="0" fontId="20" fillId="20" borderId="36" xfId="0" applyFont="1" applyFill="1" applyBorder="1"/>
    <xf numFmtId="0" fontId="21" fillId="14" borderId="16" xfId="0" applyFont="1" applyFill="1" applyBorder="1"/>
    <xf numFmtId="0" fontId="21" fillId="14" borderId="13" xfId="0" applyFont="1" applyFill="1" applyBorder="1"/>
    <xf numFmtId="0" fontId="20" fillId="8" borderId="13" xfId="0" applyFont="1" applyFill="1" applyBorder="1"/>
    <xf numFmtId="0" fontId="21" fillId="0" borderId="36" xfId="0" applyFont="1" applyBorder="1"/>
    <xf numFmtId="0" fontId="20" fillId="8" borderId="37" xfId="0" applyFont="1" applyFill="1" applyBorder="1"/>
    <xf numFmtId="0" fontId="8" fillId="17" borderId="35" xfId="0" applyFont="1" applyFill="1" applyBorder="1"/>
    <xf numFmtId="0" fontId="20" fillId="17" borderId="20" xfId="0" applyFont="1" applyFill="1" applyBorder="1"/>
    <xf numFmtId="0" fontId="21" fillId="15" borderId="23" xfId="0" applyFont="1" applyFill="1" applyBorder="1"/>
    <xf numFmtId="0" fontId="20" fillId="0" borderId="23" xfId="0" applyFont="1" applyBorder="1"/>
    <xf numFmtId="0" fontId="20" fillId="15" borderId="23" xfId="0" applyFont="1" applyFill="1" applyBorder="1"/>
    <xf numFmtId="0" fontId="20" fillId="18" borderId="23" xfId="0" applyFont="1" applyFill="1" applyBorder="1"/>
    <xf numFmtId="0" fontId="20" fillId="8" borderId="21" xfId="0" applyFont="1" applyFill="1" applyBorder="1"/>
    <xf numFmtId="0" fontId="20" fillId="0" borderId="0" xfId="0" applyFont="1" applyBorder="1"/>
    <xf numFmtId="0" fontId="20" fillId="0" borderId="0" xfId="0" applyFont="1" applyFill="1" applyBorder="1"/>
    <xf numFmtId="0" fontId="21" fillId="0" borderId="0" xfId="0" applyFont="1" applyFill="1" applyBorder="1"/>
    <xf numFmtId="0" fontId="8" fillId="0" borderId="0" xfId="0" applyFont="1" applyFill="1" applyBorder="1"/>
    <xf numFmtId="0" fontId="0" fillId="0" borderId="0" xfId="0" applyFill="1"/>
    <xf numFmtId="0" fontId="21" fillId="0" borderId="16" xfId="0" applyFont="1" applyFill="1" applyBorder="1"/>
    <xf numFmtId="0" fontId="23" fillId="0" borderId="0" xfId="0" applyFont="1"/>
    <xf numFmtId="0" fontId="25" fillId="0" borderId="0" xfId="0" applyFont="1"/>
    <xf numFmtId="0" fontId="25" fillId="0" borderId="0" xfId="0" applyFont="1" applyAlignment="1">
      <alignment horizontal="left" vertical="center"/>
    </xf>
    <xf numFmtId="0" fontId="23" fillId="0" borderId="0" xfId="0" applyFont="1" applyAlignment="1">
      <alignment horizontal="left" vertical="center"/>
    </xf>
    <xf numFmtId="1" fontId="23" fillId="0" borderId="0" xfId="0" applyNumberFormat="1" applyFont="1"/>
    <xf numFmtId="0" fontId="24" fillId="0" borderId="0" xfId="0" applyFont="1" applyAlignment="1">
      <alignment horizontal="center" vertical="center" wrapText="1"/>
    </xf>
    <xf numFmtId="0" fontId="25" fillId="0" borderId="0" xfId="0" applyFont="1" applyAlignment="1">
      <alignment horizontal="right" vertical="center" wrapText="1"/>
    </xf>
    <xf numFmtId="0" fontId="27" fillId="0" borderId="0" xfId="0" applyFont="1" applyAlignment="1">
      <alignment horizontal="left"/>
    </xf>
    <xf numFmtId="0" fontId="28" fillId="0" borderId="0" xfId="0" applyFont="1" applyAlignment="1">
      <alignment horizontal="right"/>
    </xf>
    <xf numFmtId="0" fontId="29" fillId="0" borderId="0" xfId="0" applyFont="1"/>
    <xf numFmtId="0" fontId="30" fillId="0" borderId="0" xfId="0" applyFont="1"/>
    <xf numFmtId="0" fontId="30" fillId="22" borderId="54" xfId="0" applyFont="1" applyFill="1" applyBorder="1" applyAlignment="1">
      <alignment horizontal="left" vertical="center" wrapText="1"/>
    </xf>
    <xf numFmtId="0" fontId="30" fillId="8" borderId="55" xfId="0" applyFont="1" applyFill="1" applyBorder="1" applyAlignment="1">
      <alignment horizontal="center" vertical="center" wrapText="1"/>
    </xf>
    <xf numFmtId="0" fontId="30" fillId="22" borderId="55" xfId="0" applyFont="1" applyFill="1" applyBorder="1" applyAlignment="1">
      <alignment horizontal="center" vertical="center" wrapText="1"/>
    </xf>
    <xf numFmtId="0" fontId="30" fillId="23" borderId="55" xfId="0" applyFont="1" applyFill="1" applyBorder="1" applyAlignment="1">
      <alignment horizontal="center" vertical="center" wrapText="1"/>
    </xf>
    <xf numFmtId="0" fontId="30" fillId="15" borderId="55" xfId="0" applyFont="1" applyFill="1" applyBorder="1" applyAlignment="1">
      <alignment horizontal="center" vertical="center" wrapText="1"/>
    </xf>
    <xf numFmtId="0" fontId="30" fillId="24" borderId="55" xfId="0" applyFont="1" applyFill="1" applyBorder="1" applyAlignment="1">
      <alignment horizontal="center" vertical="center" wrapText="1"/>
    </xf>
    <xf numFmtId="0" fontId="30" fillId="25" borderId="19" xfId="0" applyFont="1" applyFill="1" applyBorder="1" applyAlignment="1">
      <alignment vertical="top" wrapText="1"/>
    </xf>
    <xf numFmtId="1" fontId="30" fillId="25" borderId="56" xfId="0" applyNumberFormat="1" applyFont="1" applyFill="1" applyBorder="1" applyAlignment="1">
      <alignment horizontal="right" vertical="top" wrapText="1"/>
    </xf>
    <xf numFmtId="0" fontId="31" fillId="25" borderId="19" xfId="0" applyFont="1" applyFill="1" applyBorder="1" applyAlignment="1">
      <alignment vertical="top" wrapText="1"/>
    </xf>
    <xf numFmtId="0" fontId="30" fillId="26" borderId="19" xfId="0" applyFont="1" applyFill="1" applyBorder="1" applyAlignment="1">
      <alignment wrapText="1"/>
    </xf>
    <xf numFmtId="1" fontId="28" fillId="8" borderId="56" xfId="0" applyNumberFormat="1" applyFont="1" applyFill="1" applyBorder="1" applyAlignment="1">
      <alignment horizontal="right" vertical="top" wrapText="1"/>
    </xf>
    <xf numFmtId="1" fontId="30" fillId="0" borderId="56" xfId="0" applyNumberFormat="1" applyFont="1" applyBorder="1" applyAlignment="1">
      <alignment horizontal="right" vertical="top" wrapText="1"/>
    </xf>
    <xf numFmtId="1" fontId="28" fillId="23" borderId="56" xfId="0" applyNumberFormat="1" applyFont="1" applyFill="1" applyBorder="1" applyAlignment="1">
      <alignment horizontal="right" vertical="top" wrapText="1"/>
    </xf>
    <xf numFmtId="1" fontId="28" fillId="15" borderId="56" xfId="0" applyNumberFormat="1" applyFont="1" applyFill="1" applyBorder="1" applyAlignment="1">
      <alignment horizontal="right" vertical="top" wrapText="1"/>
    </xf>
    <xf numFmtId="1" fontId="28" fillId="0" borderId="56" xfId="0" applyNumberFormat="1" applyFont="1" applyBorder="1" applyAlignment="1">
      <alignment horizontal="right" vertical="top" wrapText="1"/>
    </xf>
    <xf numFmtId="1" fontId="28" fillId="24" borderId="56" xfId="0" applyNumberFormat="1" applyFont="1" applyFill="1" applyBorder="1" applyAlignment="1">
      <alignment horizontal="right" vertical="top" wrapText="1"/>
    </xf>
    <xf numFmtId="0" fontId="31" fillId="0" borderId="19" xfId="0" applyFont="1" applyBorder="1" applyAlignment="1">
      <alignment vertical="top" wrapText="1"/>
    </xf>
    <xf numFmtId="1" fontId="28" fillId="8" borderId="56" xfId="0" applyNumberFormat="1" applyFont="1" applyFill="1" applyBorder="1" applyAlignment="1">
      <alignment horizontal="right" wrapText="1"/>
    </xf>
    <xf numFmtId="1" fontId="28" fillId="0" borderId="56" xfId="0" applyNumberFormat="1" applyFont="1" applyBorder="1" applyAlignment="1">
      <alignment horizontal="right" wrapText="1"/>
    </xf>
    <xf numFmtId="1" fontId="28" fillId="23" borderId="56" xfId="0" applyNumberFormat="1" applyFont="1" applyFill="1" applyBorder="1" applyAlignment="1">
      <alignment horizontal="right" wrapText="1"/>
    </xf>
    <xf numFmtId="1" fontId="28" fillId="15" borderId="56" xfId="0" applyNumberFormat="1" applyFont="1" applyFill="1" applyBorder="1" applyAlignment="1">
      <alignment horizontal="right" wrapText="1"/>
    </xf>
    <xf numFmtId="1" fontId="28" fillId="24" borderId="56" xfId="0" applyNumberFormat="1" applyFont="1" applyFill="1" applyBorder="1" applyAlignment="1">
      <alignment horizontal="right" wrapText="1"/>
    </xf>
    <xf numFmtId="0" fontId="29" fillId="0" borderId="19" xfId="0" applyFont="1" applyBorder="1" applyAlignment="1">
      <alignment horizontal="right" wrapText="1"/>
    </xf>
    <xf numFmtId="0" fontId="30" fillId="25" borderId="19" xfId="0" applyFont="1" applyFill="1" applyBorder="1" applyAlignment="1">
      <alignment wrapText="1"/>
    </xf>
    <xf numFmtId="1" fontId="28" fillId="25" borderId="56" xfId="0" applyNumberFormat="1" applyFont="1" applyFill="1" applyBorder="1" applyAlignment="1">
      <alignment horizontal="right" wrapText="1"/>
    </xf>
    <xf numFmtId="0" fontId="32" fillId="25" borderId="56" xfId="0" applyFont="1" applyFill="1" applyBorder="1" applyAlignment="1">
      <alignment horizontal="right" wrapText="1"/>
    </xf>
    <xf numFmtId="0" fontId="30" fillId="17" borderId="19" xfId="0" applyFont="1" applyFill="1" applyBorder="1" applyAlignment="1">
      <alignment wrapText="1"/>
    </xf>
    <xf numFmtId="1" fontId="33" fillId="8" borderId="56" xfId="0" applyNumberFormat="1" applyFont="1" applyFill="1" applyBorder="1" applyAlignment="1">
      <alignment horizontal="right" vertical="top" wrapText="1"/>
    </xf>
    <xf numFmtId="1" fontId="33" fillId="0" borderId="56" xfId="0" applyNumberFormat="1" applyFont="1" applyBorder="1" applyAlignment="1">
      <alignment horizontal="right" vertical="top" wrapText="1"/>
    </xf>
    <xf numFmtId="1" fontId="33" fillId="23" borderId="56" xfId="0" applyNumberFormat="1" applyFont="1" applyFill="1" applyBorder="1" applyAlignment="1">
      <alignment horizontal="right" vertical="top" wrapText="1"/>
    </xf>
    <xf numFmtId="1" fontId="33" fillId="15" borderId="56" xfId="0" applyNumberFormat="1" applyFont="1" applyFill="1" applyBorder="1" applyAlignment="1">
      <alignment horizontal="right" vertical="top" wrapText="1"/>
    </xf>
    <xf numFmtId="1" fontId="33" fillId="24" borderId="56" xfId="0" applyNumberFormat="1" applyFont="1" applyFill="1" applyBorder="1" applyAlignment="1">
      <alignment horizontal="right" vertical="top" wrapText="1"/>
    </xf>
    <xf numFmtId="0" fontId="29" fillId="0" borderId="56" xfId="0" applyFont="1" applyBorder="1" applyAlignment="1">
      <alignment horizontal="right" wrapText="1"/>
    </xf>
    <xf numFmtId="1" fontId="33" fillId="8" borderId="55" xfId="0" applyNumberFormat="1" applyFont="1" applyFill="1" applyBorder="1" applyAlignment="1">
      <alignment horizontal="right" vertical="top" wrapText="1"/>
    </xf>
    <xf numFmtId="1" fontId="33" fillId="0" borderId="55" xfId="0" applyNumberFormat="1" applyFont="1" applyBorder="1" applyAlignment="1">
      <alignment horizontal="right" vertical="top" wrapText="1"/>
    </xf>
    <xf numFmtId="1" fontId="33" fillId="23" borderId="55" xfId="0" applyNumberFormat="1" applyFont="1" applyFill="1" applyBorder="1" applyAlignment="1">
      <alignment horizontal="right" vertical="top" wrapText="1"/>
    </xf>
    <xf numFmtId="1" fontId="33" fillId="15" borderId="55" xfId="0" applyNumberFormat="1" applyFont="1" applyFill="1" applyBorder="1" applyAlignment="1">
      <alignment horizontal="right" vertical="top" wrapText="1"/>
    </xf>
    <xf numFmtId="1" fontId="33" fillId="24" borderId="55" xfId="0" applyNumberFormat="1" applyFont="1" applyFill="1" applyBorder="1" applyAlignment="1">
      <alignment horizontal="right" vertical="top" wrapText="1"/>
    </xf>
    <xf numFmtId="0" fontId="29" fillId="0" borderId="55" xfId="0" applyFont="1" applyBorder="1" applyAlignment="1">
      <alignment horizontal="right" wrapText="1"/>
    </xf>
    <xf numFmtId="1" fontId="28" fillId="8" borderId="54" xfId="0" applyNumberFormat="1" applyFont="1" applyFill="1" applyBorder="1" applyAlignment="1">
      <alignment horizontal="right" vertical="top" wrapText="1"/>
    </xf>
    <xf numFmtId="1" fontId="28" fillId="0" borderId="54" xfId="0" applyNumberFormat="1" applyFont="1" applyBorder="1" applyAlignment="1">
      <alignment horizontal="right" vertical="top" wrapText="1"/>
    </xf>
    <xf numFmtId="1" fontId="28" fillId="23" borderId="54" xfId="0" applyNumberFormat="1" applyFont="1" applyFill="1" applyBorder="1" applyAlignment="1">
      <alignment horizontal="right" vertical="top" wrapText="1"/>
    </xf>
    <xf numFmtId="1" fontId="28" fillId="15" borderId="54" xfId="0" applyNumberFormat="1" applyFont="1" applyFill="1" applyBorder="1" applyAlignment="1">
      <alignment horizontal="right" vertical="top" wrapText="1"/>
    </xf>
    <xf numFmtId="1" fontId="28" fillId="24" borderId="54" xfId="0" applyNumberFormat="1" applyFont="1" applyFill="1" applyBorder="1" applyAlignment="1">
      <alignment horizontal="right" vertical="top" wrapText="1"/>
    </xf>
    <xf numFmtId="0" fontId="29" fillId="0" borderId="54" xfId="0" applyFont="1" applyBorder="1" applyAlignment="1">
      <alignment horizontal="right" wrapText="1"/>
    </xf>
    <xf numFmtId="1" fontId="28" fillId="25" borderId="56" xfId="0" applyNumberFormat="1" applyFont="1" applyFill="1" applyBorder="1" applyAlignment="1">
      <alignment horizontal="right" vertical="top" wrapText="1"/>
    </xf>
    <xf numFmtId="0" fontId="29" fillId="25" borderId="56" xfId="0" applyFont="1" applyFill="1" applyBorder="1" applyAlignment="1">
      <alignment horizontal="right" wrapText="1"/>
    </xf>
    <xf numFmtId="0" fontId="30" fillId="27" borderId="1" xfId="0" applyFont="1" applyFill="1" applyBorder="1" applyAlignment="1">
      <alignment vertical="top" wrapText="1"/>
    </xf>
    <xf numFmtId="1" fontId="28" fillId="8" borderId="57" xfId="8" applyNumberFormat="1" applyFont="1" applyFill="1" applyBorder="1" applyAlignment="1">
      <alignment horizontal="right" vertical="top" wrapText="1"/>
    </xf>
    <xf numFmtId="1" fontId="28" fillId="0" borderId="1" xfId="8" applyNumberFormat="1" applyFont="1" applyBorder="1" applyAlignment="1">
      <alignment horizontal="right" vertical="top" wrapText="1"/>
    </xf>
    <xf numFmtId="1" fontId="28" fillId="0" borderId="57" xfId="8" applyNumberFormat="1" applyFont="1" applyBorder="1" applyAlignment="1">
      <alignment horizontal="right" vertical="top" wrapText="1"/>
    </xf>
    <xf numFmtId="1" fontId="28" fillId="23" borderId="57" xfId="8" applyNumberFormat="1" applyFont="1" applyFill="1" applyBorder="1" applyAlignment="1">
      <alignment horizontal="right" vertical="top" wrapText="1"/>
    </xf>
    <xf numFmtId="1" fontId="28" fillId="15" borderId="57" xfId="8" applyNumberFormat="1" applyFont="1" applyFill="1" applyBorder="1" applyAlignment="1">
      <alignment horizontal="right" vertical="top" wrapText="1"/>
    </xf>
    <xf numFmtId="1" fontId="28" fillId="24" borderId="57" xfId="8" applyNumberFormat="1" applyFont="1" applyFill="1" applyBorder="1" applyAlignment="1">
      <alignment horizontal="right" vertical="top" wrapText="1"/>
    </xf>
    <xf numFmtId="0" fontId="29" fillId="0" borderId="1" xfId="0" applyFont="1" applyBorder="1" applyAlignment="1">
      <alignment horizontal="right" wrapText="1"/>
    </xf>
    <xf numFmtId="0" fontId="29" fillId="0" borderId="57" xfId="0" applyFont="1" applyBorder="1" applyAlignment="1">
      <alignment horizontal="right" wrapText="1"/>
    </xf>
    <xf numFmtId="1" fontId="28" fillId="0" borderId="54" xfId="8" applyNumberFormat="1" applyFont="1" applyBorder="1" applyAlignment="1">
      <alignment horizontal="right" vertical="top" wrapText="1"/>
    </xf>
    <xf numFmtId="0" fontId="30" fillId="27" borderId="54" xfId="0" applyFont="1" applyFill="1" applyBorder="1" applyAlignment="1">
      <alignment vertical="top" wrapText="1"/>
    </xf>
    <xf numFmtId="1" fontId="28" fillId="8" borderId="54" xfId="8" applyNumberFormat="1" applyFont="1" applyFill="1" applyBorder="1" applyAlignment="1">
      <alignment horizontal="right" vertical="top" wrapText="1"/>
    </xf>
    <xf numFmtId="1" fontId="28" fillId="0" borderId="58" xfId="8" applyNumberFormat="1" applyFont="1" applyBorder="1" applyAlignment="1">
      <alignment horizontal="right" vertical="top" wrapText="1"/>
    </xf>
    <xf numFmtId="1" fontId="28" fillId="23" borderId="55" xfId="8" applyNumberFormat="1" applyFont="1" applyFill="1" applyBorder="1" applyAlignment="1">
      <alignment horizontal="right" vertical="top" wrapText="1"/>
    </xf>
    <xf numFmtId="1" fontId="28" fillId="0" borderId="55" xfId="8" applyNumberFormat="1" applyFont="1" applyBorder="1" applyAlignment="1">
      <alignment horizontal="right" vertical="top" wrapText="1"/>
    </xf>
    <xf numFmtId="1" fontId="28" fillId="15" borderId="55" xfId="8" applyNumberFormat="1" applyFont="1" applyFill="1" applyBorder="1" applyAlignment="1">
      <alignment horizontal="right" vertical="top" wrapText="1"/>
    </xf>
    <xf numFmtId="1" fontId="28" fillId="24" borderId="55" xfId="8" applyNumberFormat="1" applyFont="1" applyFill="1" applyBorder="1" applyAlignment="1">
      <alignment horizontal="right" vertical="top" wrapText="1"/>
    </xf>
    <xf numFmtId="0" fontId="30" fillId="27" borderId="19" xfId="0" applyFont="1" applyFill="1" applyBorder="1" applyAlignment="1">
      <alignment vertical="top" wrapText="1"/>
    </xf>
    <xf numFmtId="1" fontId="28" fillId="23" borderId="56" xfId="8" applyNumberFormat="1" applyFont="1" applyFill="1" applyBorder="1" applyAlignment="1">
      <alignment horizontal="right" vertical="top" wrapText="1"/>
    </xf>
    <xf numFmtId="1" fontId="28" fillId="0" borderId="56" xfId="8" applyNumberFormat="1" applyFont="1" applyBorder="1" applyAlignment="1">
      <alignment horizontal="right" vertical="top" wrapText="1"/>
    </xf>
    <xf numFmtId="1" fontId="28" fillId="15" borderId="56" xfId="8" applyNumberFormat="1" applyFont="1" applyFill="1" applyBorder="1" applyAlignment="1">
      <alignment horizontal="right" vertical="top" wrapText="1"/>
    </xf>
    <xf numFmtId="1" fontId="28" fillId="24" borderId="56" xfId="8" applyNumberFormat="1" applyFont="1" applyFill="1" applyBorder="1" applyAlignment="1">
      <alignment horizontal="right" vertical="top" wrapText="1"/>
    </xf>
    <xf numFmtId="1" fontId="28" fillId="8" borderId="54" xfId="0" applyNumberFormat="1" applyFont="1" applyFill="1" applyBorder="1" applyAlignment="1">
      <alignment horizontal="right"/>
    </xf>
    <xf numFmtId="1" fontId="28" fillId="0" borderId="54" xfId="0" applyNumberFormat="1" applyFont="1" applyBorder="1" applyAlignment="1">
      <alignment horizontal="right"/>
    </xf>
    <xf numFmtId="1" fontId="28" fillId="23" borderId="56" xfId="0" applyNumberFormat="1" applyFont="1" applyFill="1" applyBorder="1" applyAlignment="1">
      <alignment horizontal="right"/>
    </xf>
    <xf numFmtId="1" fontId="28" fillId="0" borderId="56" xfId="0" applyNumberFormat="1" applyFont="1" applyBorder="1" applyAlignment="1">
      <alignment horizontal="right"/>
    </xf>
    <xf numFmtId="1" fontId="28" fillId="15" borderId="56" xfId="0" applyNumberFormat="1" applyFont="1" applyFill="1" applyBorder="1" applyAlignment="1">
      <alignment horizontal="right"/>
    </xf>
    <xf numFmtId="1" fontId="28" fillId="24" borderId="56" xfId="0" applyNumberFormat="1" applyFont="1" applyFill="1" applyBorder="1" applyAlignment="1">
      <alignment horizontal="right"/>
    </xf>
    <xf numFmtId="1" fontId="28" fillId="8" borderId="56" xfId="0" applyNumberFormat="1" applyFont="1" applyFill="1" applyBorder="1" applyAlignment="1">
      <alignment horizontal="right"/>
    </xf>
    <xf numFmtId="0" fontId="28" fillId="0" borderId="56" xfId="0" applyFont="1" applyBorder="1" applyAlignment="1">
      <alignment horizontal="right" wrapText="1"/>
    </xf>
    <xf numFmtId="0" fontId="30" fillId="0" borderId="0" xfId="0" applyFont="1" applyAlignment="1">
      <alignment horizontal="center"/>
    </xf>
    <xf numFmtId="1" fontId="28" fillId="0" borderId="0" xfId="0" applyNumberFormat="1" applyFont="1" applyAlignment="1">
      <alignment horizontal="right"/>
    </xf>
    <xf numFmtId="1" fontId="30" fillId="0" borderId="0" xfId="0" applyNumberFormat="1" applyFont="1" applyAlignment="1">
      <alignment horizontal="right"/>
    </xf>
    <xf numFmtId="0" fontId="31" fillId="0" borderId="0" xfId="0" applyFont="1" applyAlignment="1">
      <alignment wrapText="1"/>
    </xf>
    <xf numFmtId="0" fontId="34" fillId="0" borderId="0" xfId="0" applyFont="1"/>
    <xf numFmtId="0" fontId="28" fillId="0" borderId="0" xfId="0" applyFont="1"/>
    <xf numFmtId="2" fontId="28" fillId="0" borderId="0" xfId="0" applyNumberFormat="1" applyFont="1"/>
    <xf numFmtId="0" fontId="30" fillId="28" borderId="54" xfId="0" applyFont="1" applyFill="1" applyBorder="1" applyAlignment="1">
      <alignment horizontal="left" vertical="center" wrapText="1"/>
    </xf>
    <xf numFmtId="0" fontId="30" fillId="28" borderId="55" xfId="0" applyFont="1" applyFill="1" applyBorder="1" applyAlignment="1">
      <alignment horizontal="center" vertical="center" wrapText="1"/>
    </xf>
    <xf numFmtId="0" fontId="30" fillId="29" borderId="55" xfId="0" applyFont="1" applyFill="1" applyBorder="1" applyAlignment="1">
      <alignment horizontal="center" vertical="center" wrapText="1"/>
    </xf>
    <xf numFmtId="0" fontId="28" fillId="0" borderId="0" xfId="0" applyFont="1" applyAlignment="1">
      <alignment horizontal="left" vertical="center"/>
    </xf>
    <xf numFmtId="2" fontId="28" fillId="0" borderId="0" xfId="0" applyNumberFormat="1" applyFont="1" applyAlignment="1">
      <alignment horizontal="left" vertical="center"/>
    </xf>
    <xf numFmtId="0" fontId="30" fillId="21" borderId="19" xfId="0" applyFont="1" applyFill="1" applyBorder="1" applyAlignment="1">
      <alignment vertical="top" wrapText="1"/>
    </xf>
    <xf numFmtId="1" fontId="30" fillId="15" borderId="56" xfId="0" applyNumberFormat="1" applyFont="1" applyFill="1" applyBorder="1" applyAlignment="1">
      <alignment horizontal="right" vertical="top" wrapText="1"/>
    </xf>
    <xf numFmtId="1" fontId="30" fillId="21" borderId="56" xfId="0" applyNumberFormat="1" applyFont="1" applyFill="1" applyBorder="1" applyAlignment="1">
      <alignment horizontal="right" vertical="top" wrapText="1"/>
    </xf>
    <xf numFmtId="0" fontId="31" fillId="21" borderId="19" xfId="0" applyFont="1" applyFill="1" applyBorder="1" applyAlignment="1">
      <alignment vertical="top" wrapText="1"/>
    </xf>
    <xf numFmtId="1" fontId="30" fillId="29" borderId="56" xfId="0" applyNumberFormat="1" applyFont="1" applyFill="1" applyBorder="1" applyAlignment="1">
      <alignment horizontal="right" vertical="top" wrapText="1"/>
    </xf>
    <xf numFmtId="1" fontId="28" fillId="0" borderId="0" xfId="0" applyNumberFormat="1" applyFont="1"/>
    <xf numFmtId="1" fontId="28" fillId="29" borderId="56" xfId="0" applyNumberFormat="1" applyFont="1" applyFill="1" applyBorder="1" applyAlignment="1">
      <alignment horizontal="right" wrapText="1"/>
    </xf>
    <xf numFmtId="0" fontId="30" fillId="0" borderId="0" xfId="0" applyFont="1" applyAlignment="1">
      <alignment horizontal="center" vertical="center" wrapText="1"/>
    </xf>
    <xf numFmtId="0" fontId="30" fillId="21" borderId="19" xfId="0" applyFont="1" applyFill="1" applyBorder="1" applyAlignment="1">
      <alignment wrapText="1"/>
    </xf>
    <xf numFmtId="1" fontId="28" fillId="21" borderId="56" xfId="0" applyNumberFormat="1" applyFont="1" applyFill="1" applyBorder="1" applyAlignment="1">
      <alignment horizontal="right" wrapText="1"/>
    </xf>
    <xf numFmtId="0" fontId="32" fillId="21" borderId="56" xfId="0" applyFont="1" applyFill="1" applyBorder="1" applyAlignment="1">
      <alignment horizontal="right" wrapText="1"/>
    </xf>
    <xf numFmtId="1" fontId="33" fillId="29" borderId="56" xfId="0" applyNumberFormat="1" applyFont="1" applyFill="1" applyBorder="1" applyAlignment="1">
      <alignment horizontal="right" vertical="top" wrapText="1"/>
    </xf>
    <xf numFmtId="1" fontId="28" fillId="21" borderId="56" xfId="0" applyNumberFormat="1" applyFont="1" applyFill="1" applyBorder="1" applyAlignment="1">
      <alignment horizontal="right" vertical="top" wrapText="1"/>
    </xf>
    <xf numFmtId="0" fontId="29" fillId="21" borderId="56" xfId="0" applyFont="1" applyFill="1" applyBorder="1" applyAlignment="1">
      <alignment horizontal="right" wrapText="1"/>
    </xf>
    <xf numFmtId="1" fontId="28" fillId="29" borderId="57" xfId="8" applyNumberFormat="1" applyFont="1" applyFill="1" applyBorder="1" applyAlignment="1">
      <alignment horizontal="right" vertical="top" wrapText="1"/>
    </xf>
    <xf numFmtId="1" fontId="28" fillId="29" borderId="55" xfId="8" applyNumberFormat="1" applyFont="1" applyFill="1" applyBorder="1" applyAlignment="1">
      <alignment horizontal="right" vertical="top" wrapText="1"/>
    </xf>
    <xf numFmtId="1" fontId="28" fillId="29" borderId="56" xfId="8" applyNumberFormat="1" applyFont="1" applyFill="1" applyBorder="1" applyAlignment="1">
      <alignment horizontal="right" vertical="top" wrapText="1"/>
    </xf>
    <xf numFmtId="0" fontId="30" fillId="0" borderId="0" xfId="0" applyFont="1" applyAlignment="1">
      <alignment vertical="top" wrapText="1"/>
    </xf>
    <xf numFmtId="1" fontId="30" fillId="0" borderId="0" xfId="8" applyNumberFormat="1" applyFont="1" applyAlignment="1">
      <alignment horizontal="right" vertical="top" wrapText="1"/>
    </xf>
    <xf numFmtId="1" fontId="28" fillId="0" borderId="0" xfId="8" applyNumberFormat="1" applyFont="1" applyAlignment="1">
      <alignment horizontal="right" vertical="top" wrapText="1"/>
    </xf>
    <xf numFmtId="0" fontId="31" fillId="0" borderId="0" xfId="0" applyFont="1" applyAlignment="1">
      <alignment horizontal="right" wrapText="1"/>
    </xf>
    <xf numFmtId="0" fontId="29" fillId="0" borderId="0" xfId="0" applyFont="1" applyAlignment="1">
      <alignment horizontal="right" wrapText="1"/>
    </xf>
    <xf numFmtId="0" fontId="30" fillId="30" borderId="54" xfId="0" applyFont="1" applyFill="1" applyBorder="1" applyAlignment="1">
      <alignment horizontal="left" vertical="center" wrapText="1"/>
    </xf>
    <xf numFmtId="0" fontId="30" fillId="30" borderId="55" xfId="0" applyFont="1" applyFill="1" applyBorder="1" applyAlignment="1">
      <alignment horizontal="center" vertical="center" wrapText="1"/>
    </xf>
    <xf numFmtId="1" fontId="30" fillId="24" borderId="56" xfId="0" applyNumberFormat="1" applyFont="1" applyFill="1" applyBorder="1" applyAlignment="1">
      <alignment horizontal="right" vertical="top" wrapText="1"/>
    </xf>
    <xf numFmtId="0" fontId="29" fillId="0" borderId="19" xfId="0" applyFont="1" applyBorder="1" applyAlignment="1">
      <alignment horizontal="right" vertical="top" wrapText="1"/>
    </xf>
    <xf numFmtId="0" fontId="27" fillId="0" borderId="0" xfId="0" applyFont="1" applyAlignment="1">
      <alignment horizontal="left" wrapText="1"/>
    </xf>
    <xf numFmtId="0" fontId="30" fillId="26" borderId="19" xfId="0" applyFont="1" applyFill="1" applyBorder="1"/>
    <xf numFmtId="2" fontId="30" fillId="0" borderId="0" xfId="0" applyNumberFormat="1" applyFont="1" applyAlignment="1">
      <alignment vertical="top" wrapText="1"/>
    </xf>
    <xf numFmtId="0" fontId="28" fillId="0" borderId="0" xfId="0" applyFont="1" applyAlignment="1">
      <alignment vertical="top" wrapText="1"/>
    </xf>
    <xf numFmtId="2" fontId="28" fillId="0" borderId="0" xfId="0" applyNumberFormat="1" applyFont="1" applyAlignment="1">
      <alignment vertical="top" wrapText="1"/>
    </xf>
    <xf numFmtId="0" fontId="28" fillId="0" borderId="0" xfId="0" applyFont="1" applyAlignment="1">
      <alignment wrapText="1"/>
    </xf>
    <xf numFmtId="2" fontId="28" fillId="0" borderId="0" xfId="0" applyNumberFormat="1" applyFont="1" applyAlignment="1">
      <alignment wrapText="1"/>
    </xf>
    <xf numFmtId="0" fontId="6" fillId="8" borderId="10" xfId="0" applyFont="1" applyFill="1" applyBorder="1" applyAlignment="1">
      <alignment horizontal="center" wrapText="1"/>
    </xf>
    <xf numFmtId="0" fontId="0" fillId="8" borderId="18" xfId="0" applyFill="1" applyBorder="1" applyAlignment="1">
      <alignment horizontal="center" wrapText="1"/>
    </xf>
    <xf numFmtId="0" fontId="0" fillId="8" borderId="28" xfId="0" applyFill="1" applyBorder="1" applyAlignment="1">
      <alignment horizontal="center" wrapText="1"/>
    </xf>
    <xf numFmtId="0" fontId="1" fillId="5" borderId="2" xfId="4" applyBorder="1" applyAlignment="1">
      <alignment horizontal="center" wrapText="1"/>
    </xf>
    <xf numFmtId="0" fontId="1" fillId="5" borderId="20" xfId="4" applyBorder="1" applyAlignment="1">
      <alignment horizontal="center" wrapText="1"/>
    </xf>
    <xf numFmtId="0" fontId="1" fillId="5" borderId="3" xfId="4" applyBorder="1" applyAlignment="1">
      <alignment horizontal="center" wrapText="1"/>
    </xf>
    <xf numFmtId="0" fontId="1" fillId="5" borderId="21" xfId="4" applyBorder="1" applyAlignment="1">
      <alignment horizontal="center" wrapText="1"/>
    </xf>
    <xf numFmtId="0" fontId="7" fillId="0" borderId="12" xfId="0" applyFont="1" applyBorder="1" applyAlignment="1">
      <alignment horizontal="center" wrapText="1"/>
    </xf>
    <xf numFmtId="0" fontId="7" fillId="0" borderId="22" xfId="0" applyFont="1" applyBorder="1" applyAlignment="1">
      <alignment horizontal="center" wrapText="1"/>
    </xf>
    <xf numFmtId="0" fontId="7" fillId="0" borderId="13" xfId="0" applyFont="1" applyBorder="1" applyAlignment="1">
      <alignment horizontal="center" wrapText="1"/>
    </xf>
    <xf numFmtId="0" fontId="7" fillId="0" borderId="23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3" borderId="1" xfId="2" applyFont="1" applyBorder="1" applyAlignment="1">
      <alignment horizontal="center" vertical="center" wrapText="1"/>
    </xf>
    <xf numFmtId="0" fontId="3" fillId="3" borderId="11" xfId="2" applyFont="1" applyBorder="1" applyAlignment="1">
      <alignment horizontal="center" vertical="center" wrapText="1"/>
    </xf>
    <xf numFmtId="0" fontId="3" fillId="3" borderId="19" xfId="2" applyFont="1" applyBorder="1" applyAlignment="1">
      <alignment horizontal="center" vertical="center" wrapText="1"/>
    </xf>
    <xf numFmtId="0" fontId="3" fillId="5" borderId="2" xfId="4" applyFont="1" applyBorder="1" applyAlignment="1">
      <alignment horizontal="center" vertical="center" wrapText="1"/>
    </xf>
    <xf numFmtId="0" fontId="3" fillId="5" borderId="3" xfId="4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7" borderId="7" xfId="0" applyFont="1" applyFill="1" applyBorder="1" applyAlignment="1">
      <alignment horizontal="center"/>
    </xf>
    <xf numFmtId="0" fontId="0" fillId="7" borderId="8" xfId="0" applyFill="1" applyBorder="1" applyAlignment="1">
      <alignment horizontal="center"/>
    </xf>
    <xf numFmtId="0" fontId="0" fillId="7" borderId="9" xfId="0" applyFill="1" applyBorder="1" applyAlignment="1">
      <alignment horizontal="center"/>
    </xf>
    <xf numFmtId="0" fontId="7" fillId="0" borderId="14" xfId="0" applyFont="1" applyBorder="1" applyAlignment="1">
      <alignment horizontal="center" wrapText="1"/>
    </xf>
    <xf numFmtId="0" fontId="7" fillId="0" borderId="24" xfId="0" applyFont="1" applyBorder="1" applyAlignment="1">
      <alignment horizontal="center" wrapText="1"/>
    </xf>
    <xf numFmtId="0" fontId="0" fillId="7" borderId="15" xfId="0" applyFill="1" applyBorder="1" applyAlignment="1">
      <alignment horizontal="center"/>
    </xf>
    <xf numFmtId="0" fontId="0" fillId="7" borderId="16" xfId="0" applyFill="1" applyBorder="1" applyAlignment="1">
      <alignment horizontal="center"/>
    </xf>
    <xf numFmtId="0" fontId="0" fillId="7" borderId="17" xfId="0" applyFill="1" applyBorder="1" applyAlignment="1">
      <alignment horizontal="center"/>
    </xf>
    <xf numFmtId="0" fontId="35" fillId="0" borderId="49" xfId="0" applyFont="1" applyBorder="1" applyAlignment="1">
      <alignment horizontal="center"/>
    </xf>
    <xf numFmtId="0" fontId="16" fillId="17" borderId="13" xfId="0" applyFont="1" applyFill="1" applyBorder="1" applyAlignment="1">
      <alignment horizontal="center" vertical="center"/>
    </xf>
    <xf numFmtId="0" fontId="16" fillId="17" borderId="29" xfId="0" applyFont="1" applyFill="1" applyBorder="1" applyAlignment="1">
      <alignment horizontal="center" vertical="center"/>
    </xf>
    <xf numFmtId="0" fontId="16" fillId="17" borderId="30" xfId="0" applyFont="1" applyFill="1" applyBorder="1" applyAlignment="1">
      <alignment horizontal="center" vertical="center"/>
    </xf>
    <xf numFmtId="0" fontId="6" fillId="15" borderId="33" xfId="0" applyFont="1" applyFill="1" applyBorder="1" applyAlignment="1">
      <alignment horizontal="center"/>
    </xf>
    <xf numFmtId="0" fontId="16" fillId="15" borderId="50" xfId="0" applyFont="1" applyFill="1" applyBorder="1" applyAlignment="1">
      <alignment horizontal="center"/>
    </xf>
    <xf numFmtId="0" fontId="16" fillId="15" borderId="51" xfId="0" applyFont="1" applyFill="1" applyBorder="1" applyAlignment="1">
      <alignment horizontal="center"/>
    </xf>
    <xf numFmtId="0" fontId="16" fillId="18" borderId="14" xfId="0" applyFont="1" applyFill="1" applyBorder="1" applyAlignment="1">
      <alignment horizontal="center"/>
    </xf>
    <xf numFmtId="0" fontId="16" fillId="18" borderId="52" xfId="0" applyFont="1" applyFill="1" applyBorder="1" applyAlignment="1">
      <alignment horizontal="center"/>
    </xf>
    <xf numFmtId="0" fontId="16" fillId="18" borderId="12" xfId="0" applyFont="1" applyFill="1" applyBorder="1" applyAlignment="1">
      <alignment horizontal="center"/>
    </xf>
    <xf numFmtId="0" fontId="16" fillId="18" borderId="31" xfId="0" applyFont="1" applyFill="1" applyBorder="1" applyAlignment="1">
      <alignment horizontal="center"/>
    </xf>
    <xf numFmtId="0" fontId="16" fillId="18" borderId="49" xfId="0" applyFont="1" applyFill="1" applyBorder="1" applyAlignment="1">
      <alignment horizontal="center"/>
    </xf>
    <xf numFmtId="0" fontId="16" fillId="18" borderId="53" xfId="0" applyFont="1" applyFill="1" applyBorder="1" applyAlignment="1">
      <alignment horizontal="center"/>
    </xf>
    <xf numFmtId="0" fontId="16" fillId="8" borderId="13" xfId="0" applyFont="1" applyFill="1" applyBorder="1" applyAlignment="1">
      <alignment horizontal="center" wrapText="1"/>
    </xf>
    <xf numFmtId="0" fontId="16" fillId="8" borderId="29" xfId="0" applyFont="1" applyFill="1" applyBorder="1" applyAlignment="1">
      <alignment horizontal="center" wrapText="1"/>
    </xf>
    <xf numFmtId="0" fontId="16" fillId="8" borderId="30" xfId="0" applyFont="1" applyFill="1" applyBorder="1" applyAlignment="1">
      <alignment horizontal="center" wrapText="1"/>
    </xf>
    <xf numFmtId="0" fontId="17" fillId="15" borderId="13" xfId="0" applyFont="1" applyFill="1" applyBorder="1" applyAlignment="1">
      <alignment horizontal="center" wrapText="1"/>
    </xf>
    <xf numFmtId="0" fontId="17" fillId="15" borderId="30" xfId="0" applyFont="1" applyFill="1" applyBorder="1" applyAlignment="1">
      <alignment horizontal="center" wrapText="1"/>
    </xf>
    <xf numFmtId="0" fontId="18" fillId="0" borderId="13" xfId="0" applyFont="1" applyBorder="1" applyAlignment="1">
      <alignment horizontal="center" wrapText="1"/>
    </xf>
    <xf numFmtId="0" fontId="18" fillId="0" borderId="30" xfId="0" applyFont="1" applyBorder="1" applyAlignment="1">
      <alignment horizontal="center" wrapText="1"/>
    </xf>
    <xf numFmtId="0" fontId="19" fillId="15" borderId="13" xfId="0" applyFont="1" applyFill="1" applyBorder="1" applyAlignment="1">
      <alignment horizontal="center" wrapText="1"/>
    </xf>
    <xf numFmtId="0" fontId="19" fillId="15" borderId="30" xfId="0" applyFont="1" applyFill="1" applyBorder="1" applyAlignment="1">
      <alignment horizontal="center" wrapText="1"/>
    </xf>
    <xf numFmtId="0" fontId="6" fillId="8" borderId="13" xfId="0" applyFont="1" applyFill="1" applyBorder="1" applyAlignment="1">
      <alignment horizontal="center" wrapText="1"/>
    </xf>
    <xf numFmtId="0" fontId="6" fillId="8" borderId="29" xfId="0" applyFont="1" applyFill="1" applyBorder="1" applyAlignment="1">
      <alignment horizontal="center" wrapText="1"/>
    </xf>
    <xf numFmtId="0" fontId="6" fillId="8" borderId="30" xfId="0" applyFont="1" applyFill="1" applyBorder="1" applyAlignment="1">
      <alignment horizontal="center" wrapText="1"/>
    </xf>
    <xf numFmtId="0" fontId="22" fillId="15" borderId="13" xfId="0" applyFont="1" applyFill="1" applyBorder="1" applyAlignment="1">
      <alignment horizontal="center" wrapText="1"/>
    </xf>
    <xf numFmtId="0" fontId="22" fillId="15" borderId="30" xfId="0" applyFont="1" applyFill="1" applyBorder="1" applyAlignment="1">
      <alignment horizontal="center" wrapText="1"/>
    </xf>
    <xf numFmtId="0" fontId="6" fillId="17" borderId="13" xfId="0" applyFont="1" applyFill="1" applyBorder="1" applyAlignment="1">
      <alignment horizontal="center" vertical="center"/>
    </xf>
    <xf numFmtId="0" fontId="6" fillId="17" borderId="29" xfId="0" applyFont="1" applyFill="1" applyBorder="1" applyAlignment="1">
      <alignment horizontal="center" vertical="center"/>
    </xf>
    <xf numFmtId="0" fontId="6" fillId="17" borderId="30" xfId="0" applyFont="1" applyFill="1" applyBorder="1" applyAlignment="1">
      <alignment horizontal="center" vertical="center"/>
    </xf>
    <xf numFmtId="0" fontId="6" fillId="15" borderId="50" xfId="0" applyFont="1" applyFill="1" applyBorder="1" applyAlignment="1">
      <alignment horizontal="center"/>
    </xf>
    <xf numFmtId="0" fontId="6" fillId="15" borderId="51" xfId="0" applyFont="1" applyFill="1" applyBorder="1" applyAlignment="1">
      <alignment horizontal="center"/>
    </xf>
    <xf numFmtId="0" fontId="6" fillId="18" borderId="14" xfId="0" applyFont="1" applyFill="1" applyBorder="1" applyAlignment="1">
      <alignment horizontal="center"/>
    </xf>
    <xf numFmtId="0" fontId="6" fillId="18" borderId="52" xfId="0" applyFont="1" applyFill="1" applyBorder="1" applyAlignment="1">
      <alignment horizontal="center"/>
    </xf>
    <xf numFmtId="0" fontId="6" fillId="18" borderId="12" xfId="0" applyFont="1" applyFill="1" applyBorder="1" applyAlignment="1">
      <alignment horizontal="center"/>
    </xf>
    <xf numFmtId="0" fontId="6" fillId="18" borderId="31" xfId="0" applyFont="1" applyFill="1" applyBorder="1" applyAlignment="1">
      <alignment horizontal="center"/>
    </xf>
    <xf numFmtId="0" fontId="6" fillId="18" borderId="49" xfId="0" applyFont="1" applyFill="1" applyBorder="1" applyAlignment="1">
      <alignment horizontal="center"/>
    </xf>
    <xf numFmtId="0" fontId="6" fillId="18" borderId="53" xfId="0" applyFont="1" applyFill="1" applyBorder="1" applyAlignment="1">
      <alignment horizontal="center"/>
    </xf>
    <xf numFmtId="0" fontId="16" fillId="15" borderId="33" xfId="0" applyFont="1" applyFill="1" applyBorder="1" applyAlignment="1">
      <alignment horizontal="center"/>
    </xf>
    <xf numFmtId="0" fontId="16" fillId="20" borderId="13" xfId="0" applyFont="1" applyFill="1" applyBorder="1" applyAlignment="1">
      <alignment horizontal="center" wrapText="1"/>
    </xf>
    <xf numFmtId="0" fontId="16" fillId="20" borderId="29" xfId="0" applyFont="1" applyFill="1" applyBorder="1" applyAlignment="1">
      <alignment horizontal="center" wrapText="1"/>
    </xf>
    <xf numFmtId="0" fontId="16" fillId="20" borderId="30" xfId="0" applyFont="1" applyFill="1" applyBorder="1" applyAlignment="1">
      <alignment horizontal="center" wrapText="1"/>
    </xf>
    <xf numFmtId="0" fontId="16" fillId="14" borderId="13" xfId="0" applyFont="1" applyFill="1" applyBorder="1" applyAlignment="1">
      <alignment horizontal="center" wrapText="1"/>
    </xf>
    <xf numFmtId="0" fontId="16" fillId="14" borderId="30" xfId="0" applyFont="1" applyFill="1" applyBorder="1" applyAlignment="1">
      <alignment horizontal="center" wrapText="1"/>
    </xf>
    <xf numFmtId="0" fontId="19" fillId="14" borderId="13" xfId="0" applyFont="1" applyFill="1" applyBorder="1" applyAlignment="1">
      <alignment horizontal="center" wrapText="1"/>
    </xf>
    <xf numFmtId="0" fontId="19" fillId="14" borderId="30" xfId="0" applyFont="1" applyFill="1" applyBorder="1" applyAlignment="1">
      <alignment horizontal="center" wrapText="1"/>
    </xf>
    <xf numFmtId="0" fontId="16" fillId="14" borderId="33" xfId="0" applyFont="1" applyFill="1" applyBorder="1" applyAlignment="1">
      <alignment horizontal="center"/>
    </xf>
    <xf numFmtId="0" fontId="16" fillId="14" borderId="50" xfId="0" applyFont="1" applyFill="1" applyBorder="1" applyAlignment="1">
      <alignment horizontal="center"/>
    </xf>
    <xf numFmtId="0" fontId="16" fillId="14" borderId="51" xfId="0" applyFont="1" applyFill="1" applyBorder="1" applyAlignment="1">
      <alignment horizontal="center"/>
    </xf>
    <xf numFmtId="0" fontId="16" fillId="19" borderId="14" xfId="0" applyFont="1" applyFill="1" applyBorder="1" applyAlignment="1">
      <alignment horizontal="center"/>
    </xf>
    <xf numFmtId="0" fontId="16" fillId="19" borderId="52" xfId="0" applyFont="1" applyFill="1" applyBorder="1" applyAlignment="1">
      <alignment horizontal="center"/>
    </xf>
    <xf numFmtId="0" fontId="16" fillId="19" borderId="12" xfId="0" applyFont="1" applyFill="1" applyBorder="1" applyAlignment="1">
      <alignment horizontal="center"/>
    </xf>
    <xf numFmtId="0" fontId="16" fillId="19" borderId="31" xfId="0" applyFont="1" applyFill="1" applyBorder="1" applyAlignment="1">
      <alignment horizontal="center"/>
    </xf>
    <xf numFmtId="0" fontId="16" fillId="19" borderId="49" xfId="0" applyFont="1" applyFill="1" applyBorder="1" applyAlignment="1">
      <alignment horizontal="center"/>
    </xf>
    <xf numFmtId="0" fontId="16" fillId="19" borderId="53" xfId="0" applyFont="1" applyFill="1" applyBorder="1" applyAlignment="1">
      <alignment horizontal="center"/>
    </xf>
    <xf numFmtId="0" fontId="6" fillId="14" borderId="33" xfId="0" applyFont="1" applyFill="1" applyBorder="1" applyAlignment="1">
      <alignment horizontal="center"/>
    </xf>
    <xf numFmtId="0" fontId="6" fillId="14" borderId="50" xfId="0" applyFont="1" applyFill="1" applyBorder="1" applyAlignment="1">
      <alignment horizontal="center"/>
    </xf>
    <xf numFmtId="0" fontId="6" fillId="14" borderId="51" xfId="0" applyFont="1" applyFill="1" applyBorder="1" applyAlignment="1">
      <alignment horizontal="center"/>
    </xf>
    <xf numFmtId="0" fontId="22" fillId="14" borderId="13" xfId="0" applyFont="1" applyFill="1" applyBorder="1" applyAlignment="1">
      <alignment horizontal="center" wrapText="1"/>
    </xf>
    <xf numFmtId="0" fontId="22" fillId="14" borderId="30" xfId="0" applyFont="1" applyFill="1" applyBorder="1" applyAlignment="1">
      <alignment horizontal="center" wrapText="1"/>
    </xf>
    <xf numFmtId="0" fontId="17" fillId="14" borderId="13" xfId="0" applyFont="1" applyFill="1" applyBorder="1" applyAlignment="1">
      <alignment horizontal="center" wrapText="1"/>
    </xf>
    <xf numFmtId="0" fontId="17" fillId="14" borderId="30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35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9" fillId="15" borderId="34" xfId="7" applyFont="1" applyFill="1" applyBorder="1" applyAlignment="1">
      <alignment horizontal="center"/>
    </xf>
    <xf numFmtId="0" fontId="9" fillId="15" borderId="20" xfId="7" applyFont="1" applyFill="1" applyBorder="1" applyAlignment="1">
      <alignment horizontal="center"/>
    </xf>
    <xf numFmtId="0" fontId="9" fillId="15" borderId="48" xfId="7" applyFont="1" applyFill="1" applyBorder="1" applyAlignment="1">
      <alignment horizontal="center" wrapText="1"/>
    </xf>
    <xf numFmtId="0" fontId="9" fillId="15" borderId="21" xfId="7" applyFont="1" applyFill="1" applyBorder="1" applyAlignment="1">
      <alignment horizontal="center" wrapText="1"/>
    </xf>
    <xf numFmtId="0" fontId="9" fillId="14" borderId="48" xfId="7" applyFont="1" applyFill="1" applyBorder="1" applyAlignment="1">
      <alignment horizontal="center" wrapText="1"/>
    </xf>
    <xf numFmtId="0" fontId="9" fillId="14" borderId="21" xfId="7" applyFont="1" applyFill="1" applyBorder="1" applyAlignment="1">
      <alignment horizontal="center" wrapText="1"/>
    </xf>
    <xf numFmtId="0" fontId="3" fillId="0" borderId="39" xfId="0" applyFont="1" applyBorder="1" applyAlignment="1">
      <alignment horizontal="center"/>
    </xf>
    <xf numFmtId="0" fontId="3" fillId="0" borderId="40" xfId="0" applyFont="1" applyBorder="1" applyAlignment="1">
      <alignment horizontal="center"/>
    </xf>
    <xf numFmtId="0" fontId="3" fillId="0" borderId="41" xfId="0" applyFont="1" applyBorder="1" applyAlignment="1">
      <alignment horizontal="center"/>
    </xf>
    <xf numFmtId="0" fontId="13" fillId="12" borderId="46" xfId="6" applyFont="1" applyFill="1" applyBorder="1" applyAlignment="1">
      <alignment horizontal="center"/>
    </xf>
    <xf numFmtId="0" fontId="13" fillId="12" borderId="47" xfId="6" applyFont="1" applyFill="1" applyBorder="1" applyAlignment="1">
      <alignment horizontal="center"/>
    </xf>
    <xf numFmtId="0" fontId="13" fillId="12" borderId="10" xfId="6" applyFont="1" applyFill="1" applyBorder="1" applyAlignment="1">
      <alignment horizontal="center"/>
    </xf>
    <xf numFmtId="0" fontId="9" fillId="12" borderId="34" xfId="6" applyFont="1" applyFill="1" applyBorder="1" applyAlignment="1">
      <alignment horizontal="center" vertical="center"/>
    </xf>
    <xf numFmtId="0" fontId="9" fillId="12" borderId="20" xfId="6" applyFont="1" applyFill="1" applyBorder="1" applyAlignment="1">
      <alignment horizontal="center" vertical="center"/>
    </xf>
    <xf numFmtId="0" fontId="9" fillId="12" borderId="48" xfId="7" applyFont="1" applyFill="1" applyBorder="1" applyAlignment="1">
      <alignment horizontal="center" wrapText="1"/>
    </xf>
    <xf numFmtId="0" fontId="9" fillId="12" borderId="21" xfId="7" applyFont="1" applyFill="1" applyBorder="1" applyAlignment="1">
      <alignment horizontal="center" wrapText="1"/>
    </xf>
    <xf numFmtId="0" fontId="13" fillId="14" borderId="46" xfId="6" applyFont="1" applyFill="1" applyBorder="1" applyAlignment="1">
      <alignment horizontal="center"/>
    </xf>
    <xf numFmtId="0" fontId="13" fillId="14" borderId="47" xfId="6" applyFont="1" applyFill="1" applyBorder="1" applyAlignment="1">
      <alignment horizontal="center"/>
    </xf>
    <xf numFmtId="0" fontId="13" fillId="14" borderId="10" xfId="6" applyFont="1" applyFill="1" applyBorder="1" applyAlignment="1">
      <alignment horizontal="center"/>
    </xf>
    <xf numFmtId="0" fontId="9" fillId="14" borderId="34" xfId="6" applyFont="1" applyFill="1" applyBorder="1" applyAlignment="1">
      <alignment horizontal="center" vertical="center"/>
    </xf>
    <xf numFmtId="0" fontId="9" fillId="14" borderId="20" xfId="6" applyFont="1" applyFill="1" applyBorder="1" applyAlignment="1">
      <alignment horizontal="center" vertical="center"/>
    </xf>
    <xf numFmtId="0" fontId="9" fillId="15" borderId="46" xfId="7" applyFont="1" applyFill="1" applyBorder="1" applyAlignment="1">
      <alignment horizontal="center"/>
    </xf>
    <xf numFmtId="0" fontId="9" fillId="15" borderId="47" xfId="7" applyFont="1" applyFill="1" applyBorder="1" applyAlignment="1">
      <alignment horizontal="center"/>
    </xf>
    <xf numFmtId="0" fontId="9" fillId="15" borderId="10" xfId="7" applyFont="1" applyFill="1" applyBorder="1" applyAlignment="1">
      <alignment horizontal="center"/>
    </xf>
    <xf numFmtId="2" fontId="28" fillId="0" borderId="0" xfId="0" applyNumberFormat="1" applyFont="1" applyAlignment="1">
      <alignment vertical="top" wrapText="1"/>
    </xf>
  </cellXfs>
  <cellStyles count="9">
    <cellStyle name="20 % – Zvýraznění 1" xfId="2" builtinId="30"/>
    <cellStyle name="20 % – Zvýraznění 2" xfId="4" builtinId="34"/>
    <cellStyle name="40 % – Zvýraznění 2" xfId="5" builtinId="35"/>
    <cellStyle name="Normální" xfId="0" builtinId="0"/>
    <cellStyle name="Normální 2" xfId="8" xr:uid="{432DA87D-81D9-45DC-A49A-3D37721BF4B1}"/>
    <cellStyle name="Správně" xfId="6" builtinId="26"/>
    <cellStyle name="Špatně" xfId="7" builtinId="27"/>
    <cellStyle name="Zvýraznění 1" xfId="1" builtinId="29"/>
    <cellStyle name="Zvýraznění 2" xfId="3" builtinId="3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cs-CZ"/>
              <a:t>Návštěvnost IC 2019</a:t>
            </a:r>
          </a:p>
        </c:rich>
      </c:tx>
      <c:overlay val="0"/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'IC - celkem'!$C$2</c:f>
              <c:strCache>
                <c:ptCount val="1"/>
                <c:pt idx="0">
                  <c:v>Češi</c:v>
                </c:pt>
              </c:strCache>
            </c:strRef>
          </c:tx>
          <c:invertIfNegative val="0"/>
          <c:cat>
            <c:strRef>
              <c:f>'IC - celkem'!$A$4:$A$18</c:f>
              <c:strCache>
                <c:ptCount val="15"/>
                <c:pt idx="0">
                  <c:v>IC Turnov</c:v>
                </c:pt>
                <c:pt idx="1">
                  <c:v>IC Železný Brod</c:v>
                </c:pt>
                <c:pt idx="2">
                  <c:v>IC Semily</c:v>
                </c:pt>
                <c:pt idx="3">
                  <c:v>IC Lomnice n. P.</c:v>
                </c:pt>
                <c:pt idx="4">
                  <c:v>IC Jičín</c:v>
                </c:pt>
                <c:pt idx="5">
                  <c:v>IC Sobotka</c:v>
                </c:pt>
                <c:pt idx="6">
                  <c:v>IC Mnichovo Hradiště</c:v>
                </c:pt>
                <c:pt idx="7">
                  <c:v>IC Mladá Boleslav</c:v>
                </c:pt>
                <c:pt idx="8">
                  <c:v>IC Rovensko*</c:v>
                </c:pt>
                <c:pt idx="9">
                  <c:v>IC Nová Paka</c:v>
                </c:pt>
                <c:pt idx="10">
                  <c:v>IC Sedmihorky</c:v>
                </c:pt>
                <c:pt idx="11">
                  <c:v>MIS Tábor*</c:v>
                </c:pt>
                <c:pt idx="12">
                  <c:v>IC Svijany</c:v>
                </c:pt>
                <c:pt idx="13">
                  <c:v>IC Dolní Bousov</c:v>
                </c:pt>
                <c:pt idx="14">
                  <c:v>IC Zvířetice</c:v>
                </c:pt>
              </c:strCache>
            </c:strRef>
          </c:cat>
          <c:val>
            <c:numRef>
              <c:f>'IC - celkem'!$C$4:$C$18</c:f>
              <c:numCache>
                <c:formatCode>0</c:formatCode>
                <c:ptCount val="15"/>
                <c:pt idx="0">
                  <c:v>48432</c:v>
                </c:pt>
                <c:pt idx="1">
                  <c:v>9427</c:v>
                </c:pt>
                <c:pt idx="2">
                  <c:v>9628</c:v>
                </c:pt>
                <c:pt idx="3">
                  <c:v>15821</c:v>
                </c:pt>
                <c:pt idx="4">
                  <c:v>127496</c:v>
                </c:pt>
                <c:pt idx="5">
                  <c:v>10475</c:v>
                </c:pt>
                <c:pt idx="6">
                  <c:v>8533</c:v>
                </c:pt>
                <c:pt idx="7">
                  <c:v>55509</c:v>
                </c:pt>
                <c:pt idx="8">
                  <c:v>2354</c:v>
                </c:pt>
                <c:pt idx="9">
                  <c:v>7963</c:v>
                </c:pt>
                <c:pt idx="10">
                  <c:v>37365</c:v>
                </c:pt>
                <c:pt idx="11">
                  <c:v>6500</c:v>
                </c:pt>
                <c:pt idx="12">
                  <c:v>10110</c:v>
                </c:pt>
                <c:pt idx="13">
                  <c:v>1891</c:v>
                </c:pt>
                <c:pt idx="14">
                  <c:v>13657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567-4F1C-BADD-9EAE9DBD2651}"/>
            </c:ext>
          </c:extLst>
        </c:ser>
        <c:ser>
          <c:idx val="1"/>
          <c:order val="1"/>
          <c:tx>
            <c:strRef>
              <c:f>'IC - celkem'!$D$2</c:f>
              <c:strCache>
                <c:ptCount val="1"/>
                <c:pt idx="0">
                  <c:v>Zahraniční návštěvníci</c:v>
                </c:pt>
              </c:strCache>
            </c:strRef>
          </c:tx>
          <c:invertIfNegative val="0"/>
          <c:cat>
            <c:strRef>
              <c:f>'IC - celkem'!$A$4:$A$18</c:f>
              <c:strCache>
                <c:ptCount val="15"/>
                <c:pt idx="0">
                  <c:v>IC Turnov</c:v>
                </c:pt>
                <c:pt idx="1">
                  <c:v>IC Železný Brod</c:v>
                </c:pt>
                <c:pt idx="2">
                  <c:v>IC Semily</c:v>
                </c:pt>
                <c:pt idx="3">
                  <c:v>IC Lomnice n. P.</c:v>
                </c:pt>
                <c:pt idx="4">
                  <c:v>IC Jičín</c:v>
                </c:pt>
                <c:pt idx="5">
                  <c:v>IC Sobotka</c:v>
                </c:pt>
                <c:pt idx="6">
                  <c:v>IC Mnichovo Hradiště</c:v>
                </c:pt>
                <c:pt idx="7">
                  <c:v>IC Mladá Boleslav</c:v>
                </c:pt>
                <c:pt idx="8">
                  <c:v>IC Rovensko*</c:v>
                </c:pt>
                <c:pt idx="9">
                  <c:v>IC Nová Paka</c:v>
                </c:pt>
                <c:pt idx="10">
                  <c:v>IC Sedmihorky</c:v>
                </c:pt>
                <c:pt idx="11">
                  <c:v>MIS Tábor*</c:v>
                </c:pt>
                <c:pt idx="12">
                  <c:v>IC Svijany</c:v>
                </c:pt>
                <c:pt idx="13">
                  <c:v>IC Dolní Bousov</c:v>
                </c:pt>
                <c:pt idx="14">
                  <c:v>IC Zvířetice</c:v>
                </c:pt>
              </c:strCache>
            </c:strRef>
          </c:cat>
          <c:val>
            <c:numRef>
              <c:f>'IC - celkem'!$D$4:$D$18</c:f>
              <c:numCache>
                <c:formatCode>0</c:formatCode>
                <c:ptCount val="15"/>
                <c:pt idx="0">
                  <c:v>2859</c:v>
                </c:pt>
                <c:pt idx="1">
                  <c:v>278</c:v>
                </c:pt>
                <c:pt idx="2">
                  <c:v>380</c:v>
                </c:pt>
                <c:pt idx="3">
                  <c:v>167</c:v>
                </c:pt>
                <c:pt idx="4">
                  <c:v>4434</c:v>
                </c:pt>
                <c:pt idx="5">
                  <c:v>229</c:v>
                </c:pt>
                <c:pt idx="6">
                  <c:v>115</c:v>
                </c:pt>
                <c:pt idx="7">
                  <c:v>295</c:v>
                </c:pt>
                <c:pt idx="8">
                  <c:v>143</c:v>
                </c:pt>
                <c:pt idx="9">
                  <c:v>716</c:v>
                </c:pt>
                <c:pt idx="10">
                  <c:v>3813</c:v>
                </c:pt>
                <c:pt idx="13">
                  <c:v>2</c:v>
                </c:pt>
                <c:pt idx="14">
                  <c:v>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567-4F1C-BADD-9EAE9DBD26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100"/>
        <c:axId val="234805888"/>
        <c:axId val="234807680"/>
      </c:barChart>
      <c:catAx>
        <c:axId val="2348058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baseline="0"/>
            </a:pPr>
            <a:endParaRPr lang="cs-CZ"/>
          </a:p>
        </c:txPr>
        <c:crossAx val="234807680"/>
        <c:crosses val="autoZero"/>
        <c:auto val="1"/>
        <c:lblAlgn val="ctr"/>
        <c:lblOffset val="100"/>
        <c:noMultiLvlLbl val="0"/>
      </c:catAx>
      <c:valAx>
        <c:axId val="234807680"/>
        <c:scaling>
          <c:orientation val="minMax"/>
        </c:scaling>
        <c:delete val="0"/>
        <c:axPos val="l"/>
        <c:majorGridlines/>
        <c:numFmt formatCode="0" sourceLinked="1"/>
        <c:majorTickMark val="none"/>
        <c:minorTickMark val="none"/>
        <c:tickLblPos val="nextTo"/>
        <c:spPr>
          <a:ln w="9525">
            <a:noFill/>
          </a:ln>
        </c:spPr>
        <c:crossAx val="234805888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000000000000155" l="0.70000000000000062" r="0.70000000000000062" t="0.75000000000000155" header="0.30000000000000032" footer="0.30000000000000032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cs-CZ"/>
              <a:t>Domácí a zahraniční návštěvníci 2019</a:t>
            </a:r>
          </a:p>
        </c:rich>
      </c:tx>
      <c:layout>
        <c:manualLayout>
          <c:xMode val="edge"/>
          <c:yMode val="edge"/>
          <c:x val="0.13131163879450733"/>
          <c:y val="2.1476507040602152E-2"/>
        </c:manualLayout>
      </c:layout>
      <c:overlay val="0"/>
    </c:title>
    <c:autoTitleDeleted val="0"/>
    <c:plotArea>
      <c:layout/>
      <c:pieChart>
        <c:varyColors val="1"/>
        <c:ser>
          <c:idx val="0"/>
          <c:order val="0"/>
          <c:dPt>
            <c:idx val="1"/>
            <c:bubble3D val="0"/>
            <c:explosion val="20"/>
            <c:extLst>
              <c:ext xmlns:c16="http://schemas.microsoft.com/office/drawing/2014/chart" uri="{C3380CC4-5D6E-409C-BE32-E72D297353CC}">
                <c16:uniqueId val="{00000001-E16F-46ED-96ED-5F2DDBCAE04C}"/>
              </c:ext>
            </c:extLst>
          </c:dPt>
          <c:dLbls>
            <c:dLbl>
              <c:idx val="1"/>
              <c:layout>
                <c:manualLayout>
                  <c:x val="-9.3447170117608863E-3"/>
                  <c:y val="-3.2173298390484866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16F-46ED-96ED-5F2DDBCAE04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200" b="1"/>
                </a:pPr>
                <a:endParaRPr lang="cs-CZ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'IC - celkem'!$C$2:$D$3</c:f>
              <c:strCache>
                <c:ptCount val="2"/>
                <c:pt idx="0">
                  <c:v>Češi</c:v>
                </c:pt>
                <c:pt idx="1">
                  <c:v>Zahraniční návštěvníci</c:v>
                </c:pt>
              </c:strCache>
            </c:strRef>
          </c:cat>
          <c:val>
            <c:numRef>
              <c:f>'IC - celkem'!$C$19:$D$19</c:f>
              <c:numCache>
                <c:formatCode>General</c:formatCode>
                <c:ptCount val="2"/>
                <c:pt idx="0" formatCode="0">
                  <c:v>365161</c:v>
                </c:pt>
                <c:pt idx="1">
                  <c:v>13469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16F-46ED-96ED-5F2DDBCAE04C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61457065354202889"/>
          <c:y val="0.52525650832052395"/>
          <c:w val="0.34260977118119973"/>
          <c:h val="0.13919187968699198"/>
        </c:manualLayout>
      </c:layout>
      <c:overlay val="0"/>
      <c:txPr>
        <a:bodyPr/>
        <a:lstStyle/>
        <a:p>
          <a:pPr>
            <a:defRPr sz="1050"/>
          </a:pPr>
          <a:endParaRPr lang="cs-CZ"/>
        </a:p>
      </c:txPr>
    </c:legend>
    <c:plotVisOnly val="1"/>
    <c:dispBlanksAs val="zero"/>
    <c:showDLblsOverMax val="0"/>
  </c:chart>
  <c:printSettings>
    <c:headerFooter/>
    <c:pageMargins b="0.75000000000000155" l="0.70000000000000062" r="0.70000000000000062" t="0.75000000000000155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cs-CZ"/>
              <a:t>Zahraniční</a:t>
            </a:r>
            <a:r>
              <a:rPr lang="cs-CZ" baseline="0"/>
              <a:t> návštěvníci 2019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0.20388137453241437"/>
          <c:y val="0.25427976303004507"/>
          <c:w val="0.59223725093517143"/>
          <c:h val="0.6685253494532426"/>
        </c:manualLayout>
      </c:layout>
      <c:pieChart>
        <c:varyColors val="1"/>
        <c:ser>
          <c:idx val="1"/>
          <c:order val="0"/>
          <c:explosion val="14"/>
          <c:dLbls>
            <c:spPr>
              <a:noFill/>
              <a:ln>
                <a:noFill/>
              </a:ln>
              <a:effectLst/>
            </c:sp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'IC - celkem'!$E$2:$N$3</c:f>
              <c:strCache>
                <c:ptCount val="10"/>
                <c:pt idx="0">
                  <c:v>Německo</c:v>
                </c:pt>
                <c:pt idx="1">
                  <c:v>Nizozemí</c:v>
                </c:pt>
                <c:pt idx="2">
                  <c:v>Polsko</c:v>
                </c:pt>
                <c:pt idx="3">
                  <c:v>Velká Británie</c:v>
                </c:pt>
                <c:pt idx="4">
                  <c:v>Francie</c:v>
                </c:pt>
                <c:pt idx="5">
                  <c:v>Rusko</c:v>
                </c:pt>
                <c:pt idx="6">
                  <c:v>Dánsko</c:v>
                </c:pt>
                <c:pt idx="7">
                  <c:v>Slovensko</c:v>
                </c:pt>
                <c:pt idx="8">
                  <c:v>Itálie</c:v>
                </c:pt>
                <c:pt idx="9">
                  <c:v>Ostatní</c:v>
                </c:pt>
              </c:strCache>
            </c:strRef>
          </c:cat>
          <c:val>
            <c:numRef>
              <c:f>'IC - celkem'!$E$19:$N$19</c:f>
              <c:numCache>
                <c:formatCode>0</c:formatCode>
                <c:ptCount val="10"/>
                <c:pt idx="0">
                  <c:v>3654</c:v>
                </c:pt>
                <c:pt idx="1">
                  <c:v>1681</c:v>
                </c:pt>
                <c:pt idx="2">
                  <c:v>3235</c:v>
                </c:pt>
                <c:pt idx="3">
                  <c:v>654</c:v>
                </c:pt>
                <c:pt idx="4">
                  <c:v>475</c:v>
                </c:pt>
                <c:pt idx="5">
                  <c:v>409</c:v>
                </c:pt>
                <c:pt idx="6">
                  <c:v>331</c:v>
                </c:pt>
                <c:pt idx="7">
                  <c:v>695</c:v>
                </c:pt>
                <c:pt idx="8">
                  <c:v>78</c:v>
                </c:pt>
                <c:pt idx="9">
                  <c:v>1817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2F2-44AA-AB8D-03ABDCE08F2C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</c:pieChart>
    </c:plotArea>
    <c:plotVisOnly val="1"/>
    <c:dispBlanksAs val="zero"/>
    <c:showDLblsOverMax val="0"/>
  </c:chart>
  <c:printSettings>
    <c:headerFooter/>
    <c:pageMargins b="0.75000000000000155" l="0.70000000000000062" r="0.70000000000000062" t="0.75000000000000155" header="0.30000000000000032" footer="0.30000000000000032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cs-CZ" sz="1800" b="1">
                <a:solidFill>
                  <a:sysClr val="windowText" lastClr="000000"/>
                </a:solidFill>
              </a:rPr>
              <a:t>Celková</a:t>
            </a:r>
            <a:r>
              <a:rPr lang="cs-CZ" sz="1800" b="1" baseline="0">
                <a:solidFill>
                  <a:sysClr val="windowText" lastClr="000000"/>
                </a:solidFill>
              </a:rPr>
              <a:t> návštěvnost informačních center v průběhu roku 2019</a:t>
            </a:r>
            <a:endParaRPr lang="en-US" sz="1800" b="1">
              <a:solidFill>
                <a:sysClr val="windowText" lastClr="000000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/>
      <c:lineChart>
        <c:grouping val="stacked"/>
        <c:varyColors val="0"/>
        <c:ser>
          <c:idx val="0"/>
          <c:order val="0"/>
          <c:tx>
            <c:v>Počet návštěvníků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dLbl>
              <c:idx val="5"/>
              <c:layout>
                <c:manualLayout>
                  <c:x val="-5.0845677031047559E-2"/>
                  <c:y val="-6.324338226565907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17F3-4D36-A72F-34C268979E3D}"/>
                </c:ext>
              </c:extLst>
            </c:dLbl>
            <c:dLbl>
              <c:idx val="8"/>
              <c:layout>
                <c:manualLayout>
                  <c:x val="-1.3262560523386441E-2"/>
                  <c:y val="-5.068056819530724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7F3-4D36-A72F-34C268979E3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'IC - měsíce'!$T$6:$T$17</c:f>
              <c:strCache>
                <c:ptCount val="12"/>
                <c:pt idx="0">
                  <c:v>Leden</c:v>
                </c:pt>
                <c:pt idx="1">
                  <c:v>Únor</c:v>
                </c:pt>
                <c:pt idx="2">
                  <c:v>Březen</c:v>
                </c:pt>
                <c:pt idx="3">
                  <c:v>Duben</c:v>
                </c:pt>
                <c:pt idx="4">
                  <c:v>Květen</c:v>
                </c:pt>
                <c:pt idx="5">
                  <c:v>Červen</c:v>
                </c:pt>
                <c:pt idx="6">
                  <c:v>Červenec</c:v>
                </c:pt>
                <c:pt idx="7">
                  <c:v>Srpen</c:v>
                </c:pt>
                <c:pt idx="8">
                  <c:v>Září</c:v>
                </c:pt>
                <c:pt idx="9">
                  <c:v>Říjen</c:v>
                </c:pt>
                <c:pt idx="10">
                  <c:v>Listopad</c:v>
                </c:pt>
                <c:pt idx="11">
                  <c:v>Prosinec</c:v>
                </c:pt>
              </c:strCache>
            </c:strRef>
          </c:cat>
          <c:val>
            <c:numRef>
              <c:f>'IC - měsíce'!$AG$6:$AG$17</c:f>
              <c:numCache>
                <c:formatCode>General</c:formatCode>
                <c:ptCount val="12"/>
                <c:pt idx="0">
                  <c:v>17315</c:v>
                </c:pt>
                <c:pt idx="1">
                  <c:v>16641</c:v>
                </c:pt>
                <c:pt idx="2">
                  <c:v>20391</c:v>
                </c:pt>
                <c:pt idx="3">
                  <c:v>23600</c:v>
                </c:pt>
                <c:pt idx="4">
                  <c:v>28109</c:v>
                </c:pt>
                <c:pt idx="5">
                  <c:v>37917</c:v>
                </c:pt>
                <c:pt idx="6">
                  <c:v>64703</c:v>
                </c:pt>
                <c:pt idx="7">
                  <c:v>63091</c:v>
                </c:pt>
                <c:pt idx="8">
                  <c:v>31769</c:v>
                </c:pt>
                <c:pt idx="9">
                  <c:v>26248</c:v>
                </c:pt>
                <c:pt idx="10">
                  <c:v>22162</c:v>
                </c:pt>
                <c:pt idx="11">
                  <c:v>20184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7F3-4D36-A72F-34C268979E3D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417658984"/>
        <c:axId val="417659312"/>
      </c:lineChart>
      <c:catAx>
        <c:axId val="417658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417659312"/>
        <c:crosses val="autoZero"/>
        <c:auto val="1"/>
        <c:lblAlgn val="ctr"/>
        <c:lblOffset val="100"/>
        <c:noMultiLvlLbl val="0"/>
      </c:catAx>
      <c:valAx>
        <c:axId val="4176593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cs-CZ" sz="1200" b="1">
                    <a:solidFill>
                      <a:sysClr val="windowText" lastClr="000000"/>
                    </a:solidFill>
                  </a:rPr>
                  <a:t>Počet</a:t>
                </a:r>
                <a:r>
                  <a:rPr lang="cs-CZ" sz="1200" b="1" baseline="0">
                    <a:solidFill>
                      <a:sysClr val="windowText" lastClr="000000"/>
                    </a:solidFill>
                  </a:rPr>
                  <a:t> návštěvníků</a:t>
                </a:r>
                <a:endParaRPr lang="cs-CZ" sz="1200" b="1">
                  <a:solidFill>
                    <a:sysClr val="windowText" lastClr="000000"/>
                  </a:solidFill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cs-CZ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417658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8740157499999996" l="0.7" r="0.7" t="0.78740157499999996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cs-CZ" sz="1800" b="1">
                <a:solidFill>
                  <a:sysClr val="windowText" lastClr="000000"/>
                </a:solidFill>
              </a:rPr>
              <a:t>Celková</a:t>
            </a:r>
            <a:r>
              <a:rPr lang="cs-CZ" sz="1800" b="1" baseline="0">
                <a:solidFill>
                  <a:sysClr val="windowText" lastClr="000000"/>
                </a:solidFill>
              </a:rPr>
              <a:t> návštěvnost informačních center v průběhu roku 2019</a:t>
            </a:r>
            <a:endParaRPr lang="en-US" sz="1800" b="1">
              <a:solidFill>
                <a:sysClr val="windowText" lastClr="000000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Počet návštěvníků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'IC - měsíce'!$T$6:$T$17</c:f>
              <c:strCache>
                <c:ptCount val="12"/>
                <c:pt idx="0">
                  <c:v>Leden</c:v>
                </c:pt>
                <c:pt idx="1">
                  <c:v>Únor</c:v>
                </c:pt>
                <c:pt idx="2">
                  <c:v>Březen</c:v>
                </c:pt>
                <c:pt idx="3">
                  <c:v>Duben</c:v>
                </c:pt>
                <c:pt idx="4">
                  <c:v>Květen</c:v>
                </c:pt>
                <c:pt idx="5">
                  <c:v>Červen</c:v>
                </c:pt>
                <c:pt idx="6">
                  <c:v>Červenec</c:v>
                </c:pt>
                <c:pt idx="7">
                  <c:v>Srpen</c:v>
                </c:pt>
                <c:pt idx="8">
                  <c:v>Září</c:v>
                </c:pt>
                <c:pt idx="9">
                  <c:v>Říjen</c:v>
                </c:pt>
                <c:pt idx="10">
                  <c:v>Listopad</c:v>
                </c:pt>
                <c:pt idx="11">
                  <c:v>Prosinec</c:v>
                </c:pt>
              </c:strCache>
            </c:strRef>
          </c:cat>
          <c:val>
            <c:numRef>
              <c:f>'IC - měsíce'!$AG$6:$AG$17</c:f>
              <c:numCache>
                <c:formatCode>General</c:formatCode>
                <c:ptCount val="12"/>
                <c:pt idx="0">
                  <c:v>17315</c:v>
                </c:pt>
                <c:pt idx="1">
                  <c:v>16641</c:v>
                </c:pt>
                <c:pt idx="2">
                  <c:v>20391</c:v>
                </c:pt>
                <c:pt idx="3">
                  <c:v>23600</c:v>
                </c:pt>
                <c:pt idx="4">
                  <c:v>28109</c:v>
                </c:pt>
                <c:pt idx="5">
                  <c:v>37917</c:v>
                </c:pt>
                <c:pt idx="6">
                  <c:v>64703</c:v>
                </c:pt>
                <c:pt idx="7">
                  <c:v>63091</c:v>
                </c:pt>
                <c:pt idx="8">
                  <c:v>31769</c:v>
                </c:pt>
                <c:pt idx="9">
                  <c:v>26248</c:v>
                </c:pt>
                <c:pt idx="10">
                  <c:v>22162</c:v>
                </c:pt>
                <c:pt idx="11">
                  <c:v>20184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C65-4E2A-A24E-2BFF4C2AE69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417658984"/>
        <c:axId val="417659312"/>
      </c:barChart>
      <c:catAx>
        <c:axId val="417658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417659312"/>
        <c:crosses val="autoZero"/>
        <c:auto val="1"/>
        <c:lblAlgn val="ctr"/>
        <c:lblOffset val="100"/>
        <c:noMultiLvlLbl val="0"/>
      </c:catAx>
      <c:valAx>
        <c:axId val="4176593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cs-CZ" sz="1200" b="1">
                    <a:solidFill>
                      <a:sysClr val="windowText" lastClr="000000"/>
                    </a:solidFill>
                  </a:rPr>
                  <a:t>Počet</a:t>
                </a:r>
                <a:r>
                  <a:rPr lang="cs-CZ" sz="1200" b="1" baseline="0">
                    <a:solidFill>
                      <a:sysClr val="windowText" lastClr="000000"/>
                    </a:solidFill>
                  </a:rPr>
                  <a:t> návštěvníků</a:t>
                </a:r>
                <a:endParaRPr lang="cs-CZ" sz="1200" b="1">
                  <a:solidFill>
                    <a:sysClr val="windowText" lastClr="000000"/>
                  </a:solidFill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cs-CZ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417658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8740157499999996" l="0.7" r="0.7" t="0.78740157499999996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800" b="1">
                <a:solidFill>
                  <a:sysClr val="windowText" lastClr="000000"/>
                </a:solidFill>
              </a:rPr>
              <a:t>N</a:t>
            </a:r>
            <a:r>
              <a:rPr lang="cs-CZ" sz="1800" b="1">
                <a:solidFill>
                  <a:sysClr val="windowText" lastClr="000000"/>
                </a:solidFill>
              </a:rPr>
              <a:t>ávštěvnost IC srovnání</a:t>
            </a:r>
            <a:r>
              <a:rPr lang="cs-CZ" sz="1800" b="1" baseline="0">
                <a:solidFill>
                  <a:sysClr val="windowText" lastClr="000000"/>
                </a:solidFill>
              </a:rPr>
              <a:t> 2018 - 2019</a:t>
            </a:r>
            <a:endParaRPr lang="en-US" sz="1800" b="1">
              <a:solidFill>
                <a:sysClr val="windowText" lastClr="000000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>
        <c:manualLayout>
          <c:layoutTarget val="inner"/>
          <c:xMode val="edge"/>
          <c:yMode val="edge"/>
          <c:x val="1.0679836549234888E-2"/>
          <c:y val="0.16179148311306901"/>
          <c:w val="0.96213145070307871"/>
          <c:h val="0.44929758229560507"/>
        </c:manualLayout>
      </c:layout>
      <c:barChart>
        <c:barDir val="col"/>
        <c:grouping val="clustered"/>
        <c:varyColors val="0"/>
        <c:ser>
          <c:idx val="0"/>
          <c:order val="0"/>
          <c:tx>
            <c:v>2018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5400000" spcFirstLastPara="1" vertOverflow="ellipsis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'IC - srovnání 2018-2019'!$A$4:$A$18</c:f>
              <c:strCache>
                <c:ptCount val="15"/>
                <c:pt idx="0">
                  <c:v>IC Jičín</c:v>
                </c:pt>
                <c:pt idx="1">
                  <c:v>IC Mladá Boleslav</c:v>
                </c:pt>
                <c:pt idx="2">
                  <c:v>IC Turnov</c:v>
                </c:pt>
                <c:pt idx="3">
                  <c:v>IC Sedmihorky</c:v>
                </c:pt>
                <c:pt idx="4">
                  <c:v>IC Lomnice n. P.</c:v>
                </c:pt>
                <c:pt idx="5">
                  <c:v>IC Semily</c:v>
                </c:pt>
                <c:pt idx="6">
                  <c:v>IC Sobotka</c:v>
                </c:pt>
                <c:pt idx="7">
                  <c:v>IC Svijany</c:v>
                </c:pt>
                <c:pt idx="8">
                  <c:v>IC Zvířetice</c:v>
                </c:pt>
                <c:pt idx="9">
                  <c:v>IC Železný Brod</c:v>
                </c:pt>
                <c:pt idx="10">
                  <c:v>IC Nová Paka</c:v>
                </c:pt>
                <c:pt idx="11">
                  <c:v>IC Mnichovo Hradiště</c:v>
                </c:pt>
                <c:pt idx="12">
                  <c:v>IC Tábor*</c:v>
                </c:pt>
                <c:pt idx="13">
                  <c:v>IC Dolní Bousov</c:v>
                </c:pt>
                <c:pt idx="14">
                  <c:v>IC Rovensko*</c:v>
                </c:pt>
              </c:strCache>
            </c:strRef>
          </c:cat>
          <c:val>
            <c:numRef>
              <c:f>'IC - srovnání 2018-2019'!$B$4:$B$18</c:f>
              <c:numCache>
                <c:formatCode>0</c:formatCode>
                <c:ptCount val="15"/>
                <c:pt idx="0">
                  <c:v>132494</c:v>
                </c:pt>
                <c:pt idx="1">
                  <c:v>55406</c:v>
                </c:pt>
                <c:pt idx="2">
                  <c:v>48601</c:v>
                </c:pt>
                <c:pt idx="3">
                  <c:v>42218</c:v>
                </c:pt>
                <c:pt idx="4">
                  <c:v>16553</c:v>
                </c:pt>
                <c:pt idx="5">
                  <c:v>12577</c:v>
                </c:pt>
                <c:pt idx="6">
                  <c:v>12150</c:v>
                </c:pt>
                <c:pt idx="7">
                  <c:v>11815</c:v>
                </c:pt>
                <c:pt idx="8">
                  <c:v>10556</c:v>
                </c:pt>
                <c:pt idx="9">
                  <c:v>8323</c:v>
                </c:pt>
                <c:pt idx="10">
                  <c:v>7548</c:v>
                </c:pt>
                <c:pt idx="11">
                  <c:v>6593</c:v>
                </c:pt>
                <c:pt idx="12">
                  <c:v>6400</c:v>
                </c:pt>
                <c:pt idx="13">
                  <c:v>2205</c:v>
                </c:pt>
                <c:pt idx="14">
                  <c:v>2486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26F-484B-BCC6-02FCA80092B7}"/>
            </c:ext>
          </c:extLst>
        </c:ser>
        <c:ser>
          <c:idx val="1"/>
          <c:order val="1"/>
          <c:tx>
            <c:v>2019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5400000" spcFirstLastPara="1" vertOverflow="ellipsis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'IC - srovnání 2018-2019'!$A$4:$A$18</c:f>
              <c:strCache>
                <c:ptCount val="15"/>
                <c:pt idx="0">
                  <c:v>IC Jičín</c:v>
                </c:pt>
                <c:pt idx="1">
                  <c:v>IC Mladá Boleslav</c:v>
                </c:pt>
                <c:pt idx="2">
                  <c:v>IC Turnov</c:v>
                </c:pt>
                <c:pt idx="3">
                  <c:v>IC Sedmihorky</c:v>
                </c:pt>
                <c:pt idx="4">
                  <c:v>IC Lomnice n. P.</c:v>
                </c:pt>
                <c:pt idx="5">
                  <c:v>IC Semily</c:v>
                </c:pt>
                <c:pt idx="6">
                  <c:v>IC Sobotka</c:v>
                </c:pt>
                <c:pt idx="7">
                  <c:v>IC Svijany</c:v>
                </c:pt>
                <c:pt idx="8">
                  <c:v>IC Zvířetice</c:v>
                </c:pt>
                <c:pt idx="9">
                  <c:v>IC Železný Brod</c:v>
                </c:pt>
                <c:pt idx="10">
                  <c:v>IC Nová Paka</c:v>
                </c:pt>
                <c:pt idx="11">
                  <c:v>IC Mnichovo Hradiště</c:v>
                </c:pt>
                <c:pt idx="12">
                  <c:v>IC Tábor*</c:v>
                </c:pt>
                <c:pt idx="13">
                  <c:v>IC Dolní Bousov</c:v>
                </c:pt>
                <c:pt idx="14">
                  <c:v>IC Rovensko*</c:v>
                </c:pt>
              </c:strCache>
            </c:strRef>
          </c:cat>
          <c:val>
            <c:numRef>
              <c:f>'IC - srovnání 2018-2019'!$E$4:$E$18</c:f>
              <c:numCache>
                <c:formatCode>0</c:formatCode>
                <c:ptCount val="15"/>
                <c:pt idx="0">
                  <c:v>131930</c:v>
                </c:pt>
                <c:pt idx="1">
                  <c:v>55804</c:v>
                </c:pt>
                <c:pt idx="2">
                  <c:v>51291</c:v>
                </c:pt>
                <c:pt idx="3">
                  <c:v>41178</c:v>
                </c:pt>
                <c:pt idx="4">
                  <c:v>15988</c:v>
                </c:pt>
                <c:pt idx="5">
                  <c:v>10008</c:v>
                </c:pt>
                <c:pt idx="6">
                  <c:v>10704</c:v>
                </c:pt>
                <c:pt idx="7">
                  <c:v>10110</c:v>
                </c:pt>
                <c:pt idx="8">
                  <c:v>13695</c:v>
                </c:pt>
                <c:pt idx="9">
                  <c:v>9705</c:v>
                </c:pt>
                <c:pt idx="10">
                  <c:v>8679</c:v>
                </c:pt>
                <c:pt idx="11">
                  <c:v>8648</c:v>
                </c:pt>
                <c:pt idx="12">
                  <c:v>6500</c:v>
                </c:pt>
                <c:pt idx="13">
                  <c:v>1893</c:v>
                </c:pt>
                <c:pt idx="14">
                  <c:v>2497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26F-484B-BCC6-02FCA80092B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17"/>
        <c:axId val="499207112"/>
        <c:axId val="499207768"/>
      </c:barChart>
      <c:catAx>
        <c:axId val="4992071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499207768"/>
        <c:crosses val="autoZero"/>
        <c:auto val="1"/>
        <c:lblAlgn val="ctr"/>
        <c:lblOffset val="100"/>
        <c:noMultiLvlLbl val="0"/>
      </c:catAx>
      <c:valAx>
        <c:axId val="499207768"/>
        <c:scaling>
          <c:orientation val="minMax"/>
        </c:scaling>
        <c:delete val="1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crossAx val="4992071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cs-CZ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8740157499999996" l="0.7" r="0.7" t="0.78740157499999996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cs-CZ" sz="2000" b="1">
                <a:solidFill>
                  <a:sysClr val="windowText" lastClr="000000"/>
                </a:solidFill>
              </a:rPr>
              <a:t> Zahraniční</a:t>
            </a:r>
            <a:r>
              <a:rPr lang="cs-CZ" sz="2000" b="1" baseline="0">
                <a:solidFill>
                  <a:sysClr val="windowText" lastClr="000000"/>
                </a:solidFill>
              </a:rPr>
              <a:t> návštěvníci 2018 - 2019</a:t>
            </a:r>
            <a:endParaRPr lang="cs-CZ" sz="2000" b="1">
              <a:solidFill>
                <a:sysClr val="windowText" lastClr="000000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>
        <c:manualLayout>
          <c:layoutTarget val="inner"/>
          <c:xMode val="edge"/>
          <c:yMode val="edge"/>
          <c:x val="1.079792407784028E-2"/>
          <c:y val="0.14758104862311572"/>
          <c:w val="0.97840415184431939"/>
          <c:h val="0.69720860485757519"/>
        </c:manualLayout>
      </c:layout>
      <c:barChart>
        <c:barDir val="col"/>
        <c:grouping val="clustered"/>
        <c:varyColors val="0"/>
        <c:ser>
          <c:idx val="0"/>
          <c:order val="0"/>
          <c:tx>
            <c:v>2018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'IC - zahran. návš. - srovnání'!$E$22:$N$23</c:f>
              <c:strCache>
                <c:ptCount val="10"/>
                <c:pt idx="0">
                  <c:v>Německo</c:v>
                </c:pt>
                <c:pt idx="1">
                  <c:v>Nizozemí</c:v>
                </c:pt>
                <c:pt idx="2">
                  <c:v>Polsko</c:v>
                </c:pt>
                <c:pt idx="3">
                  <c:v>Velká Británie</c:v>
                </c:pt>
                <c:pt idx="4">
                  <c:v>Francie</c:v>
                </c:pt>
                <c:pt idx="5">
                  <c:v>Rusko</c:v>
                </c:pt>
                <c:pt idx="6">
                  <c:v>Dánsko</c:v>
                </c:pt>
                <c:pt idx="7">
                  <c:v>Slovensko</c:v>
                </c:pt>
                <c:pt idx="8">
                  <c:v>Itálie</c:v>
                </c:pt>
                <c:pt idx="9">
                  <c:v>Ostatní</c:v>
                </c:pt>
              </c:strCache>
            </c:strRef>
          </c:cat>
          <c:val>
            <c:numRef>
              <c:f>'IC - zahran. návš. - srovnání'!$E$19:$N$19</c:f>
              <c:numCache>
                <c:formatCode>0</c:formatCode>
                <c:ptCount val="10"/>
                <c:pt idx="0">
                  <c:v>3468</c:v>
                </c:pt>
                <c:pt idx="1">
                  <c:v>1571</c:v>
                </c:pt>
                <c:pt idx="2">
                  <c:v>2103</c:v>
                </c:pt>
                <c:pt idx="3">
                  <c:v>734</c:v>
                </c:pt>
                <c:pt idx="4">
                  <c:v>341</c:v>
                </c:pt>
                <c:pt idx="5">
                  <c:v>416</c:v>
                </c:pt>
                <c:pt idx="6">
                  <c:v>295</c:v>
                </c:pt>
                <c:pt idx="7">
                  <c:v>1014</c:v>
                </c:pt>
                <c:pt idx="8">
                  <c:v>86</c:v>
                </c:pt>
                <c:pt idx="9">
                  <c:v>1574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3C3-4ACD-8708-A2921D1AC219}"/>
            </c:ext>
          </c:extLst>
        </c:ser>
        <c:ser>
          <c:idx val="1"/>
          <c:order val="1"/>
          <c:tx>
            <c:v>2019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'IC - zahran. návš. - srovnání'!$E$22:$N$23</c:f>
              <c:strCache>
                <c:ptCount val="10"/>
                <c:pt idx="0">
                  <c:v>Německo</c:v>
                </c:pt>
                <c:pt idx="1">
                  <c:v>Nizozemí</c:v>
                </c:pt>
                <c:pt idx="2">
                  <c:v>Polsko</c:v>
                </c:pt>
                <c:pt idx="3">
                  <c:v>Velká Británie</c:v>
                </c:pt>
                <c:pt idx="4">
                  <c:v>Francie</c:v>
                </c:pt>
                <c:pt idx="5">
                  <c:v>Rusko</c:v>
                </c:pt>
                <c:pt idx="6">
                  <c:v>Dánsko</c:v>
                </c:pt>
                <c:pt idx="7">
                  <c:v>Slovensko</c:v>
                </c:pt>
                <c:pt idx="8">
                  <c:v>Itálie</c:v>
                </c:pt>
                <c:pt idx="9">
                  <c:v>Ostatní</c:v>
                </c:pt>
              </c:strCache>
            </c:strRef>
          </c:cat>
          <c:val>
            <c:numRef>
              <c:f>'IC - zahran. návš. - srovnání'!$E$39:$N$39</c:f>
              <c:numCache>
                <c:formatCode>0</c:formatCode>
                <c:ptCount val="10"/>
                <c:pt idx="0">
                  <c:v>3654</c:v>
                </c:pt>
                <c:pt idx="1">
                  <c:v>1681</c:v>
                </c:pt>
                <c:pt idx="2">
                  <c:v>3235</c:v>
                </c:pt>
                <c:pt idx="3">
                  <c:v>654</c:v>
                </c:pt>
                <c:pt idx="4">
                  <c:v>475</c:v>
                </c:pt>
                <c:pt idx="5">
                  <c:v>409</c:v>
                </c:pt>
                <c:pt idx="6">
                  <c:v>331</c:v>
                </c:pt>
                <c:pt idx="7">
                  <c:v>695</c:v>
                </c:pt>
                <c:pt idx="8">
                  <c:v>78</c:v>
                </c:pt>
                <c:pt idx="9">
                  <c:v>1817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3C3-4ACD-8708-A2921D1AC21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39"/>
        <c:overlap val="-23"/>
        <c:axId val="499208424"/>
        <c:axId val="499210064"/>
        <c:extLst>
          <c:ext xmlns:c15="http://schemas.microsoft.com/office/drawing/2012/chart" uri="{02D57815-91ED-43cb-92C2-25804820EDAC}">
            <c15:filteredBarSeries>
              <c15:ser>
                <c:idx val="2"/>
                <c:order val="2"/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cs-CZ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'IC - zahran. návš. - srovnání'!$E$22:$N$23</c15:sqref>
                        </c15:formulaRef>
                      </c:ext>
                    </c:extLst>
                    <c:strCache>
                      <c:ptCount val="10"/>
                      <c:pt idx="0">
                        <c:v>Německo</c:v>
                      </c:pt>
                      <c:pt idx="1">
                        <c:v>Nizozemí</c:v>
                      </c:pt>
                      <c:pt idx="2">
                        <c:v>Polsko</c:v>
                      </c:pt>
                      <c:pt idx="3">
                        <c:v>Velká Británie</c:v>
                      </c:pt>
                      <c:pt idx="4">
                        <c:v>Francie</c:v>
                      </c:pt>
                      <c:pt idx="5">
                        <c:v>Rusko</c:v>
                      </c:pt>
                      <c:pt idx="6">
                        <c:v>Dánsko</c:v>
                      </c:pt>
                      <c:pt idx="7">
                        <c:v>Slovensko</c:v>
                      </c:pt>
                      <c:pt idx="8">
                        <c:v>Itálie</c:v>
                      </c:pt>
                      <c:pt idx="9">
                        <c:v>Ostatní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'IC - zahran. návš. - srovnání'!$E$23:$N$23</c15:sqref>
                        </c15:formulaRef>
                      </c:ext>
                    </c:extLst>
                    <c:numCache>
                      <c:formatCode>General</c:formatCode>
                      <c:ptCount val="10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83C3-4ACD-8708-A2921D1AC219}"/>
                  </c:ext>
                </c:extLst>
              </c15:ser>
            </c15:filteredBarSeries>
            <c15:filteredBarSeries>
              <c15:ser>
                <c:idx val="3"/>
                <c:order val="3"/>
                <c:spPr>
                  <a:solidFill>
                    <a:schemeClr val="accent4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cs-CZ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'IC - zahran. návš. - srovnání'!$E$22:$N$23</c15:sqref>
                        </c15:formulaRef>
                      </c:ext>
                    </c:extLst>
                    <c:strCache>
                      <c:ptCount val="10"/>
                      <c:pt idx="0">
                        <c:v>Německo</c:v>
                      </c:pt>
                      <c:pt idx="1">
                        <c:v>Nizozemí</c:v>
                      </c:pt>
                      <c:pt idx="2">
                        <c:v>Polsko</c:v>
                      </c:pt>
                      <c:pt idx="3">
                        <c:v>Velká Británie</c:v>
                      </c:pt>
                      <c:pt idx="4">
                        <c:v>Francie</c:v>
                      </c:pt>
                      <c:pt idx="5">
                        <c:v>Rusko</c:v>
                      </c:pt>
                      <c:pt idx="6">
                        <c:v>Dánsko</c:v>
                      </c:pt>
                      <c:pt idx="7">
                        <c:v>Slovensko</c:v>
                      </c:pt>
                      <c:pt idx="8">
                        <c:v>Itálie</c:v>
                      </c:pt>
                      <c:pt idx="9">
                        <c:v>Ostatní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'IC - zahran. návš. - srovnání'!$E$39:$N$39</c15:sqref>
                        </c15:formulaRef>
                      </c:ext>
                    </c:extLst>
                    <c:numCache>
                      <c:formatCode>0</c:formatCode>
                      <c:ptCount val="10"/>
                      <c:pt idx="0">
                        <c:v>3654</c:v>
                      </c:pt>
                      <c:pt idx="1">
                        <c:v>1681</c:v>
                      </c:pt>
                      <c:pt idx="2">
                        <c:v>3235</c:v>
                      </c:pt>
                      <c:pt idx="3">
                        <c:v>654</c:v>
                      </c:pt>
                      <c:pt idx="4">
                        <c:v>475</c:v>
                      </c:pt>
                      <c:pt idx="5">
                        <c:v>409</c:v>
                      </c:pt>
                      <c:pt idx="6">
                        <c:v>331</c:v>
                      </c:pt>
                      <c:pt idx="7">
                        <c:v>695</c:v>
                      </c:pt>
                      <c:pt idx="8">
                        <c:v>78</c:v>
                      </c:pt>
                      <c:pt idx="9">
                        <c:v>1817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83C3-4ACD-8708-A2921D1AC219}"/>
                  </c:ext>
                </c:extLst>
              </c15:ser>
            </c15:filteredBarSeries>
          </c:ext>
        </c:extLst>
      </c:barChart>
      <c:catAx>
        <c:axId val="49920842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499210064"/>
        <c:crosses val="autoZero"/>
        <c:auto val="1"/>
        <c:lblAlgn val="ctr"/>
        <c:lblOffset val="100"/>
        <c:noMultiLvlLbl val="0"/>
      </c:catAx>
      <c:valAx>
        <c:axId val="499210064"/>
        <c:scaling>
          <c:orientation val="minMax"/>
        </c:scaling>
        <c:delete val="1"/>
        <c:axPos val="l"/>
        <c:numFmt formatCode="0" sourceLinked="1"/>
        <c:majorTickMark val="out"/>
        <c:minorTickMark val="none"/>
        <c:tickLblPos val="nextTo"/>
        <c:crossAx val="49920842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cs-CZ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8740157499999996" l="0.7" r="0.7" t="0.78740157499999996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cs-CZ" sz="1800" b="1">
                <a:solidFill>
                  <a:sysClr val="windowText" lastClr="000000"/>
                </a:solidFill>
              </a:rPr>
              <a:t>Návštěvnost</a:t>
            </a:r>
            <a:r>
              <a:rPr lang="cs-CZ" sz="1800" b="1" baseline="0">
                <a:solidFill>
                  <a:sysClr val="windowText" lastClr="000000"/>
                </a:solidFill>
              </a:rPr>
              <a:t> památek a turistických atraktivit ve Středočeském kraji - srovnání v letech 2018 - 2019</a:t>
            </a:r>
            <a:endParaRPr lang="cs-CZ" sz="1800" b="1">
              <a:solidFill>
                <a:sysClr val="windowText" lastClr="000000"/>
              </a:solidFill>
            </a:endParaRP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v>2018</c:v>
          </c:tx>
          <c:spPr>
            <a:solidFill>
              <a:srgbClr val="4F81BD"/>
            </a:solidFill>
            <a:ln w="25400">
              <a:noFill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(PAMÁTKY!$A$6:$A$12,PAMÁTKY!$A$14:$A$22)</c:f>
              <c:strCache>
                <c:ptCount val="16"/>
                <c:pt idx="0">
                  <c:v>Kosmonosy Loreta</c:v>
                </c:pt>
                <c:pt idx="1">
                  <c:v>Kosmonosy Muzeum</c:v>
                </c:pt>
                <c:pt idx="2">
                  <c:v>Letecké muzeum Metoděje Vlacha</c:v>
                </c:pt>
                <c:pt idx="3">
                  <c:v>Michalovická Putna</c:v>
                </c:pt>
                <c:pt idx="4">
                  <c:v>Muzeum Bakovska</c:v>
                </c:pt>
                <c:pt idx="5">
                  <c:v>Muzeum Města Mnichovo Hradiště</c:v>
                </c:pt>
                <c:pt idx="6">
                  <c:v>Muzeum Mladoboleslavska</c:v>
                </c:pt>
                <c:pt idx="7">
                  <c:v>Sbor Českých bratří -  MB</c:v>
                </c:pt>
                <c:pt idx="8">
                  <c:v>Škoda Muzeum MB</c:v>
                </c:pt>
                <c:pt idx="9">
                  <c:v>Templ – MB</c:v>
                </c:pt>
                <c:pt idx="10">
                  <c:v>Valečov</c:v>
                </c:pt>
                <c:pt idx="11">
                  <c:v>Vyhlídková věž Mladá Boleslav</c:v>
                </c:pt>
                <c:pt idx="12">
                  <c:v>Zahrada a minizoo</c:v>
                </c:pt>
                <c:pt idx="13">
                  <c:v>Zámek Mnichovo Hradiště</c:v>
                </c:pt>
                <c:pt idx="14">
                  <c:v>Zřícenina zámku Zvířetice</c:v>
                </c:pt>
                <c:pt idx="15">
                  <c:v>Židovský hřitov</c:v>
                </c:pt>
              </c:strCache>
            </c:strRef>
          </c:cat>
          <c:val>
            <c:numRef>
              <c:f>(PAMÁTKY!$H$6:$H$12,PAMÁTKY!$H$14:$H$22)</c:f>
              <c:numCache>
                <c:formatCode>0</c:formatCode>
                <c:ptCount val="16"/>
                <c:pt idx="0">
                  <c:v>1920</c:v>
                </c:pt>
                <c:pt idx="1">
                  <c:v>510</c:v>
                </c:pt>
                <c:pt idx="2">
                  <c:v>26127</c:v>
                </c:pt>
                <c:pt idx="3">
                  <c:v>5921</c:v>
                </c:pt>
                <c:pt idx="4">
                  <c:v>1352</c:v>
                </c:pt>
                <c:pt idx="5">
                  <c:v>3921</c:v>
                </c:pt>
                <c:pt idx="6">
                  <c:v>14893</c:v>
                </c:pt>
                <c:pt idx="7">
                  <c:v>20000</c:v>
                </c:pt>
                <c:pt idx="8">
                  <c:v>273811</c:v>
                </c:pt>
                <c:pt idx="9">
                  <c:v>11641</c:v>
                </c:pt>
                <c:pt idx="10">
                  <c:v>16027</c:v>
                </c:pt>
                <c:pt idx="11">
                  <c:v>10500</c:v>
                </c:pt>
                <c:pt idx="12">
                  <c:v>13987</c:v>
                </c:pt>
                <c:pt idx="13">
                  <c:v>18132</c:v>
                </c:pt>
                <c:pt idx="14">
                  <c:v>11500</c:v>
                </c:pt>
                <c:pt idx="15">
                  <c:v>513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AE1-4A4C-B58E-851BE26217D4}"/>
            </c:ext>
          </c:extLst>
        </c:ser>
        <c:ser>
          <c:idx val="1"/>
          <c:order val="1"/>
          <c:tx>
            <c:v>2019</c:v>
          </c:tx>
          <c:spPr>
            <a:solidFill>
              <a:srgbClr val="C0504D"/>
            </a:solidFill>
            <a:ln w="25400">
              <a:noFill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(PAMÁTKY!$A$6:$A$12,PAMÁTKY!$A$14:$A$22)</c:f>
              <c:strCache>
                <c:ptCount val="16"/>
                <c:pt idx="0">
                  <c:v>Kosmonosy Loreta</c:v>
                </c:pt>
                <c:pt idx="1">
                  <c:v>Kosmonosy Muzeum</c:v>
                </c:pt>
                <c:pt idx="2">
                  <c:v>Letecké muzeum Metoděje Vlacha</c:v>
                </c:pt>
                <c:pt idx="3">
                  <c:v>Michalovická Putna</c:v>
                </c:pt>
                <c:pt idx="4">
                  <c:v>Muzeum Bakovska</c:v>
                </c:pt>
                <c:pt idx="5">
                  <c:v>Muzeum Města Mnichovo Hradiště</c:v>
                </c:pt>
                <c:pt idx="6">
                  <c:v>Muzeum Mladoboleslavska</c:v>
                </c:pt>
                <c:pt idx="7">
                  <c:v>Sbor Českých bratří -  MB</c:v>
                </c:pt>
                <c:pt idx="8">
                  <c:v>Škoda Muzeum MB</c:v>
                </c:pt>
                <c:pt idx="9">
                  <c:v>Templ – MB</c:v>
                </c:pt>
                <c:pt idx="10">
                  <c:v>Valečov</c:v>
                </c:pt>
                <c:pt idx="11">
                  <c:v>Vyhlídková věž Mladá Boleslav</c:v>
                </c:pt>
                <c:pt idx="12">
                  <c:v>Zahrada a minizoo</c:v>
                </c:pt>
                <c:pt idx="13">
                  <c:v>Zámek Mnichovo Hradiště</c:v>
                </c:pt>
                <c:pt idx="14">
                  <c:v>Zřícenina zámku Zvířetice</c:v>
                </c:pt>
                <c:pt idx="15">
                  <c:v>Židovský hřitov</c:v>
                </c:pt>
              </c:strCache>
            </c:strRef>
          </c:cat>
          <c:val>
            <c:numRef>
              <c:f>(PAMÁTKY!$K$6:$K$12,PAMÁTKY!$K$14:$K$22)</c:f>
              <c:numCache>
                <c:formatCode>0</c:formatCode>
                <c:ptCount val="16"/>
                <c:pt idx="0">
                  <c:v>1780</c:v>
                </c:pt>
                <c:pt idx="1">
                  <c:v>550</c:v>
                </c:pt>
                <c:pt idx="2">
                  <c:v>33180</c:v>
                </c:pt>
                <c:pt idx="3">
                  <c:v>4204</c:v>
                </c:pt>
                <c:pt idx="4">
                  <c:v>1885</c:v>
                </c:pt>
                <c:pt idx="5">
                  <c:v>4292</c:v>
                </c:pt>
                <c:pt idx="6">
                  <c:v>14794</c:v>
                </c:pt>
                <c:pt idx="7">
                  <c:v>20000</c:v>
                </c:pt>
                <c:pt idx="8">
                  <c:v>274242</c:v>
                </c:pt>
                <c:pt idx="9">
                  <c:v>10287</c:v>
                </c:pt>
                <c:pt idx="10">
                  <c:v>15149</c:v>
                </c:pt>
                <c:pt idx="11">
                  <c:v>10500</c:v>
                </c:pt>
                <c:pt idx="12">
                  <c:v>20509</c:v>
                </c:pt>
                <c:pt idx="13">
                  <c:v>19430</c:v>
                </c:pt>
                <c:pt idx="14">
                  <c:v>13500</c:v>
                </c:pt>
                <c:pt idx="15">
                  <c:v>412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AE1-4A4C-B58E-851BE26217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31349728"/>
        <c:axId val="1"/>
      </c:barChart>
      <c:catAx>
        <c:axId val="33134972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33134972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</c:dTable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96033654302248361"/>
          <c:y val="0.49510408723392713"/>
          <c:w val="3.3052920342788505E-2"/>
          <c:h val="5.8759664019146729E-2"/>
        </c:manualLayout>
      </c:layout>
      <c:overlay val="0"/>
      <c:spPr>
        <a:noFill/>
        <a:ln w="25400">
          <a:noFill/>
        </a:ln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8740157499999996" l="0.7" r="0.7" t="0.78740157499999996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cs-CZ" sz="1800" b="1">
                <a:solidFill>
                  <a:sysClr val="windowText" lastClr="000000"/>
                </a:solidFill>
              </a:rPr>
              <a:t>Návštěvnost</a:t>
            </a:r>
            <a:r>
              <a:rPr lang="cs-CZ" sz="1800" b="1" baseline="0">
                <a:solidFill>
                  <a:sysClr val="windowText" lastClr="000000"/>
                </a:solidFill>
              </a:rPr>
              <a:t> památek a turistických atraktivit v Královéhradeckém kraji - srovnání v letech 2018 -2019</a:t>
            </a:r>
            <a:endParaRPr lang="cs-CZ" sz="1800" b="1">
              <a:solidFill>
                <a:sysClr val="windowText" lastClr="000000"/>
              </a:solidFill>
            </a:endParaRP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v>2018</c:v>
          </c:tx>
          <c:spPr>
            <a:solidFill>
              <a:srgbClr val="4F81BD"/>
            </a:solidFill>
            <a:ln w="25400">
              <a:noFill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(PAMÁTKY!$A$24,PAMÁTKY!$A$26:$A$36,PAMÁTKY!$A$38:$A$42)</c:f>
              <c:strCache>
                <c:ptCount val="17"/>
                <c:pt idx="0">
                  <c:v>Galerie JQV Na Špejcharu</c:v>
                </c:pt>
                <c:pt idx="1">
                  <c:v>Městské muzeum a Suchardův dům Nová Paka </c:v>
                </c:pt>
                <c:pt idx="2">
                  <c:v>Muzeum F. Šrámka</c:v>
                </c:pt>
                <c:pt idx="3">
                  <c:v>Muzeum přírody Český ráj</c:v>
                </c:pt>
                <c:pt idx="4">
                  <c:v>Muzeum Železnice</c:v>
                </c:pt>
                <c:pt idx="5">
                  <c:v>Památník Foerstrova rodu</c:v>
                </c:pt>
                <c:pt idx="6">
                  <c:v>Prachovské skály</c:v>
                </c:pt>
                <c:pt idx="7">
                  <c:v>Prohlídky Valdštejnova paláce</c:v>
                </c:pt>
                <c:pt idx="8">
                  <c:v>RMaG Jičín</c:v>
                </c:pt>
                <c:pt idx="9">
                  <c:v>Rumcajsova ševcovna</c:v>
                </c:pt>
                <c:pt idx="10">
                  <c:v>Rumcajsův svět Radka Pilaře</c:v>
                </c:pt>
                <c:pt idx="11">
                  <c:v>Staré Hrady</c:v>
                </c:pt>
                <c:pt idx="12">
                  <c:v>Zámecký resort Dětenice</c:v>
                </c:pt>
                <c:pt idx="13">
                  <c:v>Zámek Humprecht</c:v>
                </c:pt>
                <c:pt idx="14">
                  <c:v>Valdická brána</c:v>
                </c:pt>
                <c:pt idx="15">
                  <c:v>Valdštejnova lodžie</c:v>
                </c:pt>
                <c:pt idx="16">
                  <c:v>Válečné muzeum</c:v>
                </c:pt>
              </c:strCache>
            </c:strRef>
          </c:cat>
          <c:val>
            <c:numRef>
              <c:f>(PAMÁTKY!$H$24,PAMÁTKY!$H$26:$H$36,PAMÁTKY!$H$38:$H$42)</c:f>
              <c:numCache>
                <c:formatCode>0</c:formatCode>
                <c:ptCount val="17"/>
                <c:pt idx="0">
                  <c:v>451</c:v>
                </c:pt>
                <c:pt idx="1">
                  <c:v>14893</c:v>
                </c:pt>
                <c:pt idx="2">
                  <c:v>321</c:v>
                </c:pt>
                <c:pt idx="3">
                  <c:v>5427</c:v>
                </c:pt>
                <c:pt idx="4">
                  <c:v>2044</c:v>
                </c:pt>
                <c:pt idx="5">
                  <c:v>800</c:v>
                </c:pt>
                <c:pt idx="6">
                  <c:v>162500</c:v>
                </c:pt>
                <c:pt idx="7">
                  <c:v>161</c:v>
                </c:pt>
                <c:pt idx="8">
                  <c:v>25492</c:v>
                </c:pt>
                <c:pt idx="9">
                  <c:v>23000</c:v>
                </c:pt>
                <c:pt idx="10">
                  <c:v>13108</c:v>
                </c:pt>
                <c:pt idx="11">
                  <c:v>144000</c:v>
                </c:pt>
                <c:pt idx="12">
                  <c:v>242521</c:v>
                </c:pt>
                <c:pt idx="13">
                  <c:v>33000</c:v>
                </c:pt>
                <c:pt idx="14">
                  <c:v>24000</c:v>
                </c:pt>
                <c:pt idx="15">
                  <c:v>24496</c:v>
                </c:pt>
                <c:pt idx="16">
                  <c:v>2000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F83-42E1-9B9D-C8FEC25CC478}"/>
            </c:ext>
          </c:extLst>
        </c:ser>
        <c:ser>
          <c:idx val="1"/>
          <c:order val="1"/>
          <c:tx>
            <c:v>2019</c:v>
          </c:tx>
          <c:spPr>
            <a:solidFill>
              <a:srgbClr val="C0504D"/>
            </a:solidFill>
            <a:ln w="25400">
              <a:noFill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(PAMÁTKY!$A$24,PAMÁTKY!$A$26:$A$36,PAMÁTKY!$A$38:$A$42)</c:f>
              <c:strCache>
                <c:ptCount val="17"/>
                <c:pt idx="0">
                  <c:v>Galerie JQV Na Špejcharu</c:v>
                </c:pt>
                <c:pt idx="1">
                  <c:v>Městské muzeum a Suchardův dům Nová Paka </c:v>
                </c:pt>
                <c:pt idx="2">
                  <c:v>Muzeum F. Šrámka</c:v>
                </c:pt>
                <c:pt idx="3">
                  <c:v>Muzeum přírody Český ráj</c:v>
                </c:pt>
                <c:pt idx="4">
                  <c:v>Muzeum Železnice</c:v>
                </c:pt>
                <c:pt idx="5">
                  <c:v>Památník Foerstrova rodu</c:v>
                </c:pt>
                <c:pt idx="6">
                  <c:v>Prachovské skály</c:v>
                </c:pt>
                <c:pt idx="7">
                  <c:v>Prohlídky Valdštejnova paláce</c:v>
                </c:pt>
                <c:pt idx="8">
                  <c:v>RMaG Jičín</c:v>
                </c:pt>
                <c:pt idx="9">
                  <c:v>Rumcajsova ševcovna</c:v>
                </c:pt>
                <c:pt idx="10">
                  <c:v>Rumcajsův svět Radka Pilaře</c:v>
                </c:pt>
                <c:pt idx="11">
                  <c:v>Staré Hrady</c:v>
                </c:pt>
                <c:pt idx="12">
                  <c:v>Zámecký resort Dětenice</c:v>
                </c:pt>
                <c:pt idx="13">
                  <c:v>Zámek Humprecht</c:v>
                </c:pt>
                <c:pt idx="14">
                  <c:v>Valdická brána</c:v>
                </c:pt>
                <c:pt idx="15">
                  <c:v>Valdštejnova lodžie</c:v>
                </c:pt>
                <c:pt idx="16">
                  <c:v>Válečné muzeum</c:v>
                </c:pt>
              </c:strCache>
            </c:strRef>
          </c:cat>
          <c:val>
            <c:numRef>
              <c:f>(PAMÁTKY!$K$24,PAMÁTKY!$K$26:$K$36,PAMÁTKY!$K$38:$K$42)</c:f>
              <c:numCache>
                <c:formatCode>0</c:formatCode>
                <c:ptCount val="17"/>
                <c:pt idx="0">
                  <c:v>540</c:v>
                </c:pt>
                <c:pt idx="1">
                  <c:v>14686</c:v>
                </c:pt>
                <c:pt idx="2">
                  <c:v>928</c:v>
                </c:pt>
                <c:pt idx="3">
                  <c:v>5222</c:v>
                </c:pt>
                <c:pt idx="4">
                  <c:v>2310</c:v>
                </c:pt>
                <c:pt idx="5">
                  <c:v>800</c:v>
                </c:pt>
                <c:pt idx="6">
                  <c:v>169500</c:v>
                </c:pt>
                <c:pt idx="7">
                  <c:v>197</c:v>
                </c:pt>
                <c:pt idx="8">
                  <c:v>18152</c:v>
                </c:pt>
                <c:pt idx="9">
                  <c:v>14321</c:v>
                </c:pt>
                <c:pt idx="10">
                  <c:v>14853</c:v>
                </c:pt>
                <c:pt idx="11">
                  <c:v>145000</c:v>
                </c:pt>
                <c:pt idx="12">
                  <c:v>265719</c:v>
                </c:pt>
                <c:pt idx="13">
                  <c:v>33150</c:v>
                </c:pt>
                <c:pt idx="14">
                  <c:v>24000</c:v>
                </c:pt>
                <c:pt idx="15">
                  <c:v>18338</c:v>
                </c:pt>
                <c:pt idx="16">
                  <c:v>1800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F83-42E1-9B9D-C8FEC25CC4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31352024"/>
        <c:axId val="1"/>
      </c:barChart>
      <c:catAx>
        <c:axId val="33135202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33135202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</c:dTable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96003076330260151"/>
          <c:y val="0.49791709018300423"/>
          <c:w val="3.4588738230825866E-2"/>
          <c:h val="4.6875014117211289E-2"/>
        </c:manualLayout>
      </c:layout>
      <c:overlay val="0"/>
      <c:spPr>
        <a:noFill/>
        <a:ln w="25400">
          <a:noFill/>
        </a:ln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8740157499999996" l="0.7" r="0.7" t="0.78740157499999996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cs-CZ" sz="1800" b="1" i="0" baseline="0">
                <a:solidFill>
                  <a:sysClr val="windowText" lastClr="000000"/>
                </a:solidFill>
                <a:effectLst/>
              </a:rPr>
              <a:t>Návštěvnost památek a turistických atraktivit v Libereckém kraji - srovnání v letech 2018 - 2019</a:t>
            </a:r>
            <a:endParaRPr lang="cs-CZ">
              <a:solidFill>
                <a:sysClr val="windowText" lastClr="000000"/>
              </a:solidFill>
              <a:effectLst/>
            </a:endParaRP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v>2018</c:v>
          </c:tx>
          <c:spPr>
            <a:solidFill>
              <a:srgbClr val="4F81BD"/>
            </a:solidFill>
            <a:ln w="25400">
              <a:noFill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(PAMÁTKY!$A$44:$A$57,PAMÁTKY!$A$59:$A$66,PAMÁTKY!$A$68:$A$69,PAMÁTKY!$A$71:$A$73,PAMÁTKY!$A$75:$A$77)</c:f>
              <c:strCache>
                <c:ptCount val="30"/>
                <c:pt idx="0">
                  <c:v>Bozkovské dolomitové jeskyně</c:v>
                </c:pt>
                <c:pt idx="1">
                  <c:v>Dlaskův statek</c:v>
                </c:pt>
                <c:pt idx="2">
                  <c:v>Dřevěná zvonice v Rovensku</c:v>
                </c:pt>
                <c:pt idx="3">
                  <c:v>Dům přírody, Dolánky</c:v>
                </c:pt>
                <c:pt idx="4">
                  <c:v>Frýdštejn</c:v>
                </c:pt>
                <c:pt idx="5">
                  <c:v>Hrad Valdštejn</c:v>
                </c:pt>
                <c:pt idx="6">
                  <c:v>Maloskal. Galerie – Boučkův statek</c:v>
                </c:pt>
                <c:pt idx="7">
                  <c:v>Městské muzeum a galerie Lomnice nad P.</c:v>
                </c:pt>
                <c:pt idx="8">
                  <c:v>Městká galerie Vlastimila Rady (ŽB)</c:v>
                </c:pt>
                <c:pt idx="9">
                  <c:v>Městské muzeum v Železném Brodě-sklářská expozice</c:v>
                </c:pt>
                <c:pt idx="10">
                  <c:v>Městské muzeum v Železném Brodě - Běliště</c:v>
                </c:pt>
                <c:pt idx="11">
                  <c:v>Muzeum Českého ráje Turnov</c:v>
                </c:pt>
                <c:pt idx="12">
                  <c:v>Muzeum drahých kamenů p. Votrubce</c:v>
                </c:pt>
                <c:pt idx="13">
                  <c:v>Muzeum a Pojizerská galerie Semily</c:v>
                </c:pt>
                <c:pt idx="14">
                  <c:v>Pilníkářské muzeum</c:v>
                </c:pt>
                <c:pt idx="15">
                  <c:v>Pivovar Svijany</c:v>
                </c:pt>
                <c:pt idx="16">
                  <c:v>Prohlídky turnovských kostelů</c:v>
                </c:pt>
                <c:pt idx="17">
                  <c:v>Rotštejn</c:v>
                </c:pt>
                <c:pt idx="18">
                  <c:v>Rozhledna Dubecko</c:v>
                </c:pt>
                <c:pt idx="19">
                  <c:v>Rozhledna Kozákov</c:v>
                </c:pt>
                <c:pt idx="20">
                  <c:v>Rozhledna na vrchu Tábor</c:v>
                </c:pt>
                <c:pt idx="21">
                  <c:v>Rozhledna U Borovice</c:v>
                </c:pt>
                <c:pt idx="22">
                  <c:v>Státní zámek Hrubý Rohozec</c:v>
                </c:pt>
                <c:pt idx="23">
                  <c:v>Synagoga Turnov</c:v>
                </c:pt>
                <c:pt idx="24">
                  <c:v>Trosky</c:v>
                </c:pt>
                <c:pt idx="25">
                  <c:v>Věž kostela sv. Petra a Pavla</c:v>
                </c:pt>
                <c:pt idx="26">
                  <c:v>Vranov Pantheon</c:v>
                </c:pt>
                <c:pt idx="27">
                  <c:v>Zámek Hrubá Skála</c:v>
                </c:pt>
                <c:pt idx="28">
                  <c:v>Zámek Svijany</c:v>
                </c:pt>
                <c:pt idx="29">
                  <c:v>Zámek Sychrov</c:v>
                </c:pt>
              </c:strCache>
            </c:strRef>
          </c:cat>
          <c:val>
            <c:numRef>
              <c:f>(PAMÁTKY!$H$44:$H$57,PAMÁTKY!$H$59:$H$66,PAMÁTKY!$H$68:$H$69,PAMÁTKY!$H$71:$H$73,PAMÁTKY!$H$75:$H$77)</c:f>
              <c:numCache>
                <c:formatCode>0</c:formatCode>
                <c:ptCount val="30"/>
                <c:pt idx="0">
                  <c:v>50000</c:v>
                </c:pt>
                <c:pt idx="1">
                  <c:v>14960</c:v>
                </c:pt>
                <c:pt idx="2">
                  <c:v>7000</c:v>
                </c:pt>
                <c:pt idx="3">
                  <c:v>4565</c:v>
                </c:pt>
                <c:pt idx="4">
                  <c:v>27160</c:v>
                </c:pt>
                <c:pt idx="5">
                  <c:v>54128</c:v>
                </c:pt>
                <c:pt idx="6">
                  <c:v>300</c:v>
                </c:pt>
                <c:pt idx="7">
                  <c:v>13865</c:v>
                </c:pt>
                <c:pt idx="8">
                  <c:v>1969</c:v>
                </c:pt>
                <c:pt idx="9">
                  <c:v>2270</c:v>
                </c:pt>
                <c:pt idx="10">
                  <c:v>3476</c:v>
                </c:pt>
                <c:pt idx="11">
                  <c:v>28055</c:v>
                </c:pt>
                <c:pt idx="12">
                  <c:v>2000</c:v>
                </c:pt>
                <c:pt idx="13">
                  <c:v>8976</c:v>
                </c:pt>
                <c:pt idx="14">
                  <c:v>79</c:v>
                </c:pt>
                <c:pt idx="15">
                  <c:v>13200</c:v>
                </c:pt>
                <c:pt idx="16">
                  <c:v>96</c:v>
                </c:pt>
                <c:pt idx="17">
                  <c:v>12021</c:v>
                </c:pt>
                <c:pt idx="18">
                  <c:v>1100</c:v>
                </c:pt>
                <c:pt idx="19">
                  <c:v>22452</c:v>
                </c:pt>
                <c:pt idx="20">
                  <c:v>4300</c:v>
                </c:pt>
                <c:pt idx="21">
                  <c:v>8600</c:v>
                </c:pt>
                <c:pt idx="22">
                  <c:v>25013</c:v>
                </c:pt>
                <c:pt idx="23">
                  <c:v>2482</c:v>
                </c:pt>
                <c:pt idx="24">
                  <c:v>109539</c:v>
                </c:pt>
                <c:pt idx="25">
                  <c:v>114</c:v>
                </c:pt>
                <c:pt idx="26">
                  <c:v>18543</c:v>
                </c:pt>
                <c:pt idx="27">
                  <c:v>17389</c:v>
                </c:pt>
                <c:pt idx="28">
                  <c:v>11815</c:v>
                </c:pt>
                <c:pt idx="29">
                  <c:v>115511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BF6-45AE-AD52-191AFB3D4FC3}"/>
            </c:ext>
          </c:extLst>
        </c:ser>
        <c:ser>
          <c:idx val="1"/>
          <c:order val="1"/>
          <c:tx>
            <c:v>2019</c:v>
          </c:tx>
          <c:spPr>
            <a:solidFill>
              <a:srgbClr val="C0504D"/>
            </a:solidFill>
            <a:ln w="25400">
              <a:noFill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(PAMÁTKY!$A$44:$A$57,PAMÁTKY!$A$59:$A$66,PAMÁTKY!$A$68:$A$69,PAMÁTKY!$A$71:$A$73,PAMÁTKY!$A$75:$A$77)</c:f>
              <c:strCache>
                <c:ptCount val="30"/>
                <c:pt idx="0">
                  <c:v>Bozkovské dolomitové jeskyně</c:v>
                </c:pt>
                <c:pt idx="1">
                  <c:v>Dlaskův statek</c:v>
                </c:pt>
                <c:pt idx="2">
                  <c:v>Dřevěná zvonice v Rovensku</c:v>
                </c:pt>
                <c:pt idx="3">
                  <c:v>Dům přírody, Dolánky</c:v>
                </c:pt>
                <c:pt idx="4">
                  <c:v>Frýdštejn</c:v>
                </c:pt>
                <c:pt idx="5">
                  <c:v>Hrad Valdštejn</c:v>
                </c:pt>
                <c:pt idx="6">
                  <c:v>Maloskal. Galerie – Boučkův statek</c:v>
                </c:pt>
                <c:pt idx="7">
                  <c:v>Městské muzeum a galerie Lomnice nad P.</c:v>
                </c:pt>
                <c:pt idx="8">
                  <c:v>Městká galerie Vlastimila Rady (ŽB)</c:v>
                </c:pt>
                <c:pt idx="9">
                  <c:v>Městské muzeum v Železném Brodě-sklářská expozice</c:v>
                </c:pt>
                <c:pt idx="10">
                  <c:v>Městské muzeum v Železném Brodě - Běliště</c:v>
                </c:pt>
                <c:pt idx="11">
                  <c:v>Muzeum Českého ráje Turnov</c:v>
                </c:pt>
                <c:pt idx="12">
                  <c:v>Muzeum drahých kamenů p. Votrubce</c:v>
                </c:pt>
                <c:pt idx="13">
                  <c:v>Muzeum a Pojizerská galerie Semily</c:v>
                </c:pt>
                <c:pt idx="14">
                  <c:v>Pilníkářské muzeum</c:v>
                </c:pt>
                <c:pt idx="15">
                  <c:v>Pivovar Svijany</c:v>
                </c:pt>
                <c:pt idx="16">
                  <c:v>Prohlídky turnovských kostelů</c:v>
                </c:pt>
                <c:pt idx="17">
                  <c:v>Rotštejn</c:v>
                </c:pt>
                <c:pt idx="18">
                  <c:v>Rozhledna Dubecko</c:v>
                </c:pt>
                <c:pt idx="19">
                  <c:v>Rozhledna Kozákov</c:v>
                </c:pt>
                <c:pt idx="20">
                  <c:v>Rozhledna na vrchu Tábor</c:v>
                </c:pt>
                <c:pt idx="21">
                  <c:v>Rozhledna U Borovice</c:v>
                </c:pt>
                <c:pt idx="22">
                  <c:v>Státní zámek Hrubý Rohozec</c:v>
                </c:pt>
                <c:pt idx="23">
                  <c:v>Synagoga Turnov</c:v>
                </c:pt>
                <c:pt idx="24">
                  <c:v>Trosky</c:v>
                </c:pt>
                <c:pt idx="25">
                  <c:v>Věž kostela sv. Petra a Pavla</c:v>
                </c:pt>
                <c:pt idx="26">
                  <c:v>Vranov Pantheon</c:v>
                </c:pt>
                <c:pt idx="27">
                  <c:v>Zámek Hrubá Skála</c:v>
                </c:pt>
                <c:pt idx="28">
                  <c:v>Zámek Svijany</c:v>
                </c:pt>
                <c:pt idx="29">
                  <c:v>Zámek Sychrov</c:v>
                </c:pt>
              </c:strCache>
            </c:strRef>
          </c:cat>
          <c:val>
            <c:numRef>
              <c:f>(PAMÁTKY!$K$44:$K$57,PAMÁTKY!$K$59:$K$66,PAMÁTKY!$K$68:$K$69,PAMÁTKY!$K$71:$K$73,PAMÁTKY!$K$75:$K$77)</c:f>
              <c:numCache>
                <c:formatCode>0</c:formatCode>
                <c:ptCount val="30"/>
                <c:pt idx="0">
                  <c:v>68502</c:v>
                </c:pt>
                <c:pt idx="1">
                  <c:v>14215</c:v>
                </c:pt>
                <c:pt idx="2">
                  <c:v>3000</c:v>
                </c:pt>
                <c:pt idx="3">
                  <c:v>4497</c:v>
                </c:pt>
                <c:pt idx="4">
                  <c:v>26940</c:v>
                </c:pt>
                <c:pt idx="5">
                  <c:v>57445</c:v>
                </c:pt>
                <c:pt idx="6">
                  <c:v>600</c:v>
                </c:pt>
                <c:pt idx="7">
                  <c:v>13905</c:v>
                </c:pt>
                <c:pt idx="8">
                  <c:v>2700</c:v>
                </c:pt>
                <c:pt idx="9">
                  <c:v>2263</c:v>
                </c:pt>
                <c:pt idx="10">
                  <c:v>3198</c:v>
                </c:pt>
                <c:pt idx="11">
                  <c:v>35310</c:v>
                </c:pt>
                <c:pt idx="12">
                  <c:v>3000</c:v>
                </c:pt>
                <c:pt idx="13">
                  <c:v>8790</c:v>
                </c:pt>
                <c:pt idx="14">
                  <c:v>124</c:v>
                </c:pt>
                <c:pt idx="15">
                  <c:v>13700</c:v>
                </c:pt>
                <c:pt idx="16">
                  <c:v>177</c:v>
                </c:pt>
                <c:pt idx="17">
                  <c:v>13523</c:v>
                </c:pt>
                <c:pt idx="18">
                  <c:v>1400</c:v>
                </c:pt>
                <c:pt idx="19">
                  <c:v>19955</c:v>
                </c:pt>
                <c:pt idx="20">
                  <c:v>4400</c:v>
                </c:pt>
                <c:pt idx="21">
                  <c:v>7200</c:v>
                </c:pt>
                <c:pt idx="22">
                  <c:v>25735</c:v>
                </c:pt>
                <c:pt idx="23">
                  <c:v>2691</c:v>
                </c:pt>
                <c:pt idx="24">
                  <c:v>117000</c:v>
                </c:pt>
                <c:pt idx="25">
                  <c:v>157</c:v>
                </c:pt>
                <c:pt idx="26">
                  <c:v>19500</c:v>
                </c:pt>
                <c:pt idx="27">
                  <c:v>33649</c:v>
                </c:pt>
                <c:pt idx="28">
                  <c:v>10110</c:v>
                </c:pt>
                <c:pt idx="29">
                  <c:v>103777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BF6-45AE-AD52-191AFB3D4F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32671408"/>
        <c:axId val="1"/>
      </c:barChart>
      <c:catAx>
        <c:axId val="33267140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33267140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</c:dTable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9725979341157196"/>
          <c:y val="0.49579327401925394"/>
          <c:w val="2.1842766270458225E-2"/>
          <c:h val="3.4855786469314254E-2"/>
        </c:manualLayout>
      </c:layout>
      <c:overlay val="0"/>
      <c:spPr>
        <a:noFill/>
        <a:ln w="25400">
          <a:noFill/>
        </a:ln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8740157499999996" l="0.7" r="0.7" t="0.78740157499999996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cs-CZ" sz="1800" b="1">
                <a:solidFill>
                  <a:sysClr val="windowText" lastClr="000000"/>
                </a:solidFill>
              </a:rPr>
              <a:t>Celková</a:t>
            </a:r>
            <a:r>
              <a:rPr lang="cs-CZ" sz="1800" b="1" baseline="0">
                <a:solidFill>
                  <a:sysClr val="windowText" lastClr="000000"/>
                </a:solidFill>
              </a:rPr>
              <a:t> n</a:t>
            </a:r>
            <a:r>
              <a:rPr lang="cs-CZ" sz="1800" b="1">
                <a:solidFill>
                  <a:sysClr val="windowText" lastClr="000000"/>
                </a:solidFill>
              </a:rPr>
              <a:t>ávštěvnost</a:t>
            </a:r>
            <a:r>
              <a:rPr lang="cs-CZ" sz="1800" b="1" baseline="0">
                <a:solidFill>
                  <a:sysClr val="windowText" lastClr="000000"/>
                </a:solidFill>
              </a:rPr>
              <a:t> památek v Českém ráji v roce 2019</a:t>
            </a:r>
            <a:endParaRPr lang="en-US" sz="1800" b="1">
              <a:solidFill>
                <a:sysClr val="windowText" lastClr="000000"/>
              </a:solidFill>
            </a:endParaRP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v>počet návštěvníků</c:v>
          </c:tx>
          <c:spPr>
            <a:solidFill>
              <a:srgbClr val="4F81BD"/>
            </a:solidFill>
            <a:ln w="25400">
              <a:noFill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(PAMÁTKY!$A$6:$A$12,PAMÁTKY!$A$14:$A$22,PAMÁTKY!$A$24:$A$42,PAMÁTKY!$A$44:$A$57,PAMÁTKY!$A$59:$A$66,PAMÁTKY!$A$68:$A$69,PAMÁTKY!$A$71:$A$73,PAMÁTKY!$A$75:$A$77)</c:f>
              <c:strCache>
                <c:ptCount val="65"/>
                <c:pt idx="0">
                  <c:v>Kosmonosy Loreta</c:v>
                </c:pt>
                <c:pt idx="1">
                  <c:v>Kosmonosy Muzeum</c:v>
                </c:pt>
                <c:pt idx="2">
                  <c:v>Letecké muzeum Metoděje Vlacha</c:v>
                </c:pt>
                <c:pt idx="3">
                  <c:v>Michalovická Putna</c:v>
                </c:pt>
                <c:pt idx="4">
                  <c:v>Muzeum Bakovska</c:v>
                </c:pt>
                <c:pt idx="5">
                  <c:v>Muzeum Města Mnichovo Hradiště</c:v>
                </c:pt>
                <c:pt idx="6">
                  <c:v>Muzeum Mladoboleslavska</c:v>
                </c:pt>
                <c:pt idx="7">
                  <c:v>Sbor Českých bratří -  MB</c:v>
                </c:pt>
                <c:pt idx="8">
                  <c:v>Škoda Muzeum MB</c:v>
                </c:pt>
                <c:pt idx="9">
                  <c:v>Templ – MB</c:v>
                </c:pt>
                <c:pt idx="10">
                  <c:v>Valečov</c:v>
                </c:pt>
                <c:pt idx="11">
                  <c:v>Vyhlídková věž Mladá Boleslav</c:v>
                </c:pt>
                <c:pt idx="12">
                  <c:v>Zahrada a minizoo</c:v>
                </c:pt>
                <c:pt idx="13">
                  <c:v>Zámek Mnichovo Hradiště</c:v>
                </c:pt>
                <c:pt idx="14">
                  <c:v>Zřícenina zámku Zvířetice</c:v>
                </c:pt>
                <c:pt idx="15">
                  <c:v>Židovský hřitov</c:v>
                </c:pt>
                <c:pt idx="16">
                  <c:v>Galerie JQV Na Špejcharu</c:v>
                </c:pt>
                <c:pt idx="17">
                  <c:v>Hrad Kost</c:v>
                </c:pt>
                <c:pt idx="18">
                  <c:v>Městské muzeum a Suchardův dům Nová Paka </c:v>
                </c:pt>
                <c:pt idx="19">
                  <c:v>Muzeum F. Šrámka</c:v>
                </c:pt>
                <c:pt idx="20">
                  <c:v>Muzeum přírody Český ráj</c:v>
                </c:pt>
                <c:pt idx="21">
                  <c:v>Muzeum Železnice</c:v>
                </c:pt>
                <c:pt idx="22">
                  <c:v>Památník Foerstrova rodu</c:v>
                </c:pt>
                <c:pt idx="23">
                  <c:v>Prachovské skály</c:v>
                </c:pt>
                <c:pt idx="24">
                  <c:v>Prohlídky Valdštejnova paláce</c:v>
                </c:pt>
                <c:pt idx="25">
                  <c:v>RMaG Jičín</c:v>
                </c:pt>
                <c:pt idx="26">
                  <c:v>Rumcajsova ševcovna</c:v>
                </c:pt>
                <c:pt idx="27">
                  <c:v>Rumcajsův svět Radka Pilaře</c:v>
                </c:pt>
                <c:pt idx="28">
                  <c:v>Staré Hrady</c:v>
                </c:pt>
                <c:pt idx="29">
                  <c:v>Synagoga Jičín</c:v>
                </c:pt>
                <c:pt idx="30">
                  <c:v>Zámecký resort Dětenice</c:v>
                </c:pt>
                <c:pt idx="31">
                  <c:v>Zámek Humprecht</c:v>
                </c:pt>
                <c:pt idx="32">
                  <c:v>Valdická brána</c:v>
                </c:pt>
                <c:pt idx="33">
                  <c:v>Valdštejnova lodžie</c:v>
                </c:pt>
                <c:pt idx="34">
                  <c:v>Válečné muzeum</c:v>
                </c:pt>
                <c:pt idx="35">
                  <c:v>Bozkovské dolomitové jeskyně</c:v>
                </c:pt>
                <c:pt idx="36">
                  <c:v>Dlaskův statek</c:v>
                </c:pt>
                <c:pt idx="37">
                  <c:v>Dřevěná zvonice v Rovensku</c:v>
                </c:pt>
                <c:pt idx="38">
                  <c:v>Dům přírody, Dolánky</c:v>
                </c:pt>
                <c:pt idx="39">
                  <c:v>Frýdštejn</c:v>
                </c:pt>
                <c:pt idx="40">
                  <c:v>Hrad Valdštejn</c:v>
                </c:pt>
                <c:pt idx="41">
                  <c:v>Maloskal. Galerie – Boučkův statek</c:v>
                </c:pt>
                <c:pt idx="42">
                  <c:v>Městské muzeum a galerie Lomnice nad P.</c:v>
                </c:pt>
                <c:pt idx="43">
                  <c:v>Městká galerie Vlastimila Rady (ŽB)</c:v>
                </c:pt>
                <c:pt idx="44">
                  <c:v>Městské muzeum v Železném Brodě-sklářská expozice</c:v>
                </c:pt>
                <c:pt idx="45">
                  <c:v>Městské muzeum v Železném Brodě - Běliště</c:v>
                </c:pt>
                <c:pt idx="46">
                  <c:v>Muzeum Českého ráje Turnov</c:v>
                </c:pt>
                <c:pt idx="47">
                  <c:v>Muzeum drahých kamenů p. Votrubce</c:v>
                </c:pt>
                <c:pt idx="48">
                  <c:v>Muzeum a Pojizerská galerie Semily</c:v>
                </c:pt>
                <c:pt idx="49">
                  <c:v>Pilníkářské muzeum</c:v>
                </c:pt>
                <c:pt idx="50">
                  <c:v>Pivovar Svijany</c:v>
                </c:pt>
                <c:pt idx="51">
                  <c:v>Prohlídky turnovských kostelů</c:v>
                </c:pt>
                <c:pt idx="52">
                  <c:v>Rotštejn</c:v>
                </c:pt>
                <c:pt idx="53">
                  <c:v>Rozhledna Dubecko</c:v>
                </c:pt>
                <c:pt idx="54">
                  <c:v>Rozhledna Kozákov</c:v>
                </c:pt>
                <c:pt idx="55">
                  <c:v>Rozhledna na vrchu Tábor</c:v>
                </c:pt>
                <c:pt idx="56">
                  <c:v>Rozhledna U Borovice</c:v>
                </c:pt>
                <c:pt idx="57">
                  <c:v>Státní zámek Hrubý Rohozec</c:v>
                </c:pt>
                <c:pt idx="58">
                  <c:v>Synagoga Turnov</c:v>
                </c:pt>
                <c:pt idx="59">
                  <c:v>Trosky</c:v>
                </c:pt>
                <c:pt idx="60">
                  <c:v>Věž kostela sv. Petra a Pavla</c:v>
                </c:pt>
                <c:pt idx="61">
                  <c:v>Vranov Pantheon</c:v>
                </c:pt>
                <c:pt idx="62">
                  <c:v>Zámek Hrubá Skála</c:v>
                </c:pt>
                <c:pt idx="63">
                  <c:v>Zámek Svijany</c:v>
                </c:pt>
                <c:pt idx="64">
                  <c:v>Zámek Sychrov</c:v>
                </c:pt>
              </c:strCache>
            </c:strRef>
          </c:cat>
          <c:val>
            <c:numRef>
              <c:f>(PAMÁTKY!$K$6:$K$12,PAMÁTKY!$K$14:$K$22,PAMÁTKY!$K$24:$K$42,PAMÁTKY!$K$44:$K$57,PAMÁTKY!$K$59:$K$66,PAMÁTKY!$K$68:$K$69,PAMÁTKY!$K$71:$K$73,PAMÁTKY!$K$75:$K$77)</c:f>
              <c:numCache>
                <c:formatCode>0</c:formatCode>
                <c:ptCount val="65"/>
                <c:pt idx="0">
                  <c:v>1780</c:v>
                </c:pt>
                <c:pt idx="1">
                  <c:v>550</c:v>
                </c:pt>
                <c:pt idx="2">
                  <c:v>33180</c:v>
                </c:pt>
                <c:pt idx="3">
                  <c:v>4204</c:v>
                </c:pt>
                <c:pt idx="4">
                  <c:v>1885</c:v>
                </c:pt>
                <c:pt idx="5">
                  <c:v>4292</c:v>
                </c:pt>
                <c:pt idx="6">
                  <c:v>14794</c:v>
                </c:pt>
                <c:pt idx="7">
                  <c:v>20000</c:v>
                </c:pt>
                <c:pt idx="8">
                  <c:v>274242</c:v>
                </c:pt>
                <c:pt idx="9">
                  <c:v>10287</c:v>
                </c:pt>
                <c:pt idx="10">
                  <c:v>15149</c:v>
                </c:pt>
                <c:pt idx="11">
                  <c:v>10500</c:v>
                </c:pt>
                <c:pt idx="12">
                  <c:v>20509</c:v>
                </c:pt>
                <c:pt idx="13">
                  <c:v>19430</c:v>
                </c:pt>
                <c:pt idx="14">
                  <c:v>13500</c:v>
                </c:pt>
                <c:pt idx="15">
                  <c:v>412</c:v>
                </c:pt>
                <c:pt idx="16">
                  <c:v>540</c:v>
                </c:pt>
                <c:pt idx="17">
                  <c:v>72524</c:v>
                </c:pt>
                <c:pt idx="18">
                  <c:v>14686</c:v>
                </c:pt>
                <c:pt idx="19">
                  <c:v>928</c:v>
                </c:pt>
                <c:pt idx="20">
                  <c:v>5222</c:v>
                </c:pt>
                <c:pt idx="21">
                  <c:v>2310</c:v>
                </c:pt>
                <c:pt idx="22">
                  <c:v>800</c:v>
                </c:pt>
                <c:pt idx="23">
                  <c:v>169500</c:v>
                </c:pt>
                <c:pt idx="24">
                  <c:v>197</c:v>
                </c:pt>
                <c:pt idx="25">
                  <c:v>18152</c:v>
                </c:pt>
                <c:pt idx="26">
                  <c:v>14321</c:v>
                </c:pt>
                <c:pt idx="27">
                  <c:v>14853</c:v>
                </c:pt>
                <c:pt idx="28">
                  <c:v>145000</c:v>
                </c:pt>
                <c:pt idx="29">
                  <c:v>2532</c:v>
                </c:pt>
                <c:pt idx="30">
                  <c:v>265719</c:v>
                </c:pt>
                <c:pt idx="31">
                  <c:v>33150</c:v>
                </c:pt>
                <c:pt idx="32">
                  <c:v>24000</c:v>
                </c:pt>
                <c:pt idx="33">
                  <c:v>18338</c:v>
                </c:pt>
                <c:pt idx="34">
                  <c:v>1800</c:v>
                </c:pt>
                <c:pt idx="35">
                  <c:v>68502</c:v>
                </c:pt>
                <c:pt idx="36">
                  <c:v>14215</c:v>
                </c:pt>
                <c:pt idx="37">
                  <c:v>3000</c:v>
                </c:pt>
                <c:pt idx="38">
                  <c:v>4497</c:v>
                </c:pt>
                <c:pt idx="39">
                  <c:v>26940</c:v>
                </c:pt>
                <c:pt idx="40">
                  <c:v>57445</c:v>
                </c:pt>
                <c:pt idx="41">
                  <c:v>600</c:v>
                </c:pt>
                <c:pt idx="42">
                  <c:v>13905</c:v>
                </c:pt>
                <c:pt idx="43">
                  <c:v>2700</c:v>
                </c:pt>
                <c:pt idx="44">
                  <c:v>2263</c:v>
                </c:pt>
                <c:pt idx="45">
                  <c:v>3198</c:v>
                </c:pt>
                <c:pt idx="46">
                  <c:v>35310</c:v>
                </c:pt>
                <c:pt idx="47">
                  <c:v>3000</c:v>
                </c:pt>
                <c:pt idx="48">
                  <c:v>8790</c:v>
                </c:pt>
                <c:pt idx="49">
                  <c:v>124</c:v>
                </c:pt>
                <c:pt idx="50">
                  <c:v>13700</c:v>
                </c:pt>
                <c:pt idx="51">
                  <c:v>177</c:v>
                </c:pt>
                <c:pt idx="52">
                  <c:v>13523</c:v>
                </c:pt>
                <c:pt idx="53">
                  <c:v>1400</c:v>
                </c:pt>
                <c:pt idx="54">
                  <c:v>19955</c:v>
                </c:pt>
                <c:pt idx="55">
                  <c:v>4400</c:v>
                </c:pt>
                <c:pt idx="56">
                  <c:v>7200</c:v>
                </c:pt>
                <c:pt idx="57">
                  <c:v>25735</c:v>
                </c:pt>
                <c:pt idx="58">
                  <c:v>2691</c:v>
                </c:pt>
                <c:pt idx="59">
                  <c:v>117000</c:v>
                </c:pt>
                <c:pt idx="60">
                  <c:v>157</c:v>
                </c:pt>
                <c:pt idx="61">
                  <c:v>19500</c:v>
                </c:pt>
                <c:pt idx="62">
                  <c:v>33649</c:v>
                </c:pt>
                <c:pt idx="63">
                  <c:v>10110</c:v>
                </c:pt>
                <c:pt idx="64">
                  <c:v>103777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519-4D60-9B20-530B5C7C0D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32673048"/>
        <c:axId val="1"/>
      </c:barChart>
      <c:catAx>
        <c:axId val="33267304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3326730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8740157499999996" l="0.7" r="0.7" t="0.78740157499999996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cs-CZ" sz="1800"/>
              <a:t>Návštěvnost bazénů, aquaparků a koupališť - srovnání v letech 2018 - 2019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v>2018</c:v>
          </c:tx>
          <c:spPr>
            <a:solidFill>
              <a:srgbClr val="4F81BD"/>
            </a:solidFill>
            <a:ln w="25400">
              <a:noFill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0" i="0" u="none" strike="noStrike" baseline="0">
                    <a:solidFill>
                      <a:srgbClr val="333333"/>
                    </a:solidFill>
                    <a:latin typeface="Calibri"/>
                    <a:ea typeface="Calibri"/>
                    <a:cs typeface="Calibri"/>
                  </a:defRPr>
                </a:pPr>
                <a:endParaRPr lang="cs-CZ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('AKCE, AQUAP., BAZEN, KOUPALIŠTĚ'!$A$9,'AKCE, AQUAP., BAZEN, KOUPALIŠTĚ'!$A$11:$A$14,'AKCE, AQUAP., BAZEN, KOUPALIŠTĚ'!$A$16:$A$18,'AKCE, AQUAP., BAZEN, KOUPALIŠTĚ'!$A$21,'AKCE, AQUAP., BAZEN, KOUPALIŠTĚ'!$A$23,'AKCE, AQUAP., BAZEN, KOUPALIŠTĚ'!$A$25:$A$26,'AKCE, AQUAP., BAZEN, KOUPALIŠTĚ'!$A$28:$A$29)</c:f>
              <c:strCache>
                <c:ptCount val="14"/>
                <c:pt idx="0">
                  <c:v>Koupaliště Kněžmost </c:v>
                </c:pt>
                <c:pt idx="1">
                  <c:v>Koupaliště U Hrocha Dolní Bukovina</c:v>
                </c:pt>
                <c:pt idx="2">
                  <c:v>Městské koupaliště Mladá Boleslav</c:v>
                </c:pt>
                <c:pt idx="3">
                  <c:v>Městský bazén Mladá Boleslav</c:v>
                </c:pt>
                <c:pt idx="4">
                  <c:v>Mobilní bazén Mladá Boleslav</c:v>
                </c:pt>
                <c:pt idx="5">
                  <c:v>Aqua centrum Jičín</c:v>
                </c:pt>
                <c:pt idx="6">
                  <c:v>Bazén Nová Paka</c:v>
                </c:pt>
                <c:pt idx="7">
                  <c:v>Kopaliště Kníže</c:v>
                </c:pt>
                <c:pt idx="8">
                  <c:v>Koupaliště Frýdštejn</c:v>
                </c:pt>
                <c:pt idx="9">
                  <c:v>Koupaliště Kacanovy</c:v>
                </c:pt>
                <c:pt idx="10">
                  <c:v>Koupaliště Lomnice nad Popelkou</c:v>
                </c:pt>
                <c:pt idx="11">
                  <c:v>Koupaliště Maškova zahrada Turnov</c:v>
                </c:pt>
                <c:pt idx="12">
                  <c:v>Městské koupaliště Železný Brod</c:v>
                </c:pt>
                <c:pt idx="13">
                  <c:v>Plavecký bazén Turnov</c:v>
                </c:pt>
              </c:strCache>
            </c:strRef>
          </c:cat>
          <c:val>
            <c:numRef>
              <c:f>('AKCE, AQUAP., BAZEN, KOUPALIŠTĚ'!$B$9,'AKCE, AQUAP., BAZEN, KOUPALIŠTĚ'!$B$11:$B$14,'AKCE, AQUAP., BAZEN, KOUPALIŠTĚ'!$B$16:$B$18,'AKCE, AQUAP., BAZEN, KOUPALIŠTĚ'!$B$21,'AKCE, AQUAP., BAZEN, KOUPALIŠTĚ'!$B$23,'AKCE, AQUAP., BAZEN, KOUPALIŠTĚ'!$B$25:$B$26,'AKCE, AQUAP., BAZEN, KOUPALIŠTĚ'!$B$28:$B$29)</c:f>
              <c:numCache>
                <c:formatCode>0</c:formatCode>
                <c:ptCount val="14"/>
                <c:pt idx="0">
                  <c:v>7514</c:v>
                </c:pt>
                <c:pt idx="1">
                  <c:v>5000</c:v>
                </c:pt>
                <c:pt idx="2">
                  <c:v>83825</c:v>
                </c:pt>
                <c:pt idx="3">
                  <c:v>285917</c:v>
                </c:pt>
                <c:pt idx="4">
                  <c:v>4227</c:v>
                </c:pt>
                <c:pt idx="5">
                  <c:v>156918</c:v>
                </c:pt>
                <c:pt idx="6">
                  <c:v>90000</c:v>
                </c:pt>
                <c:pt idx="7">
                  <c:v>47866</c:v>
                </c:pt>
                <c:pt idx="8">
                  <c:v>5285</c:v>
                </c:pt>
                <c:pt idx="9">
                  <c:v>3500</c:v>
                </c:pt>
                <c:pt idx="10">
                  <c:v>36000</c:v>
                </c:pt>
                <c:pt idx="11">
                  <c:v>68737</c:v>
                </c:pt>
                <c:pt idx="12">
                  <c:v>14120</c:v>
                </c:pt>
                <c:pt idx="13">
                  <c:v>23751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0C1-41EA-A01F-FBAE2F0FE98B}"/>
            </c:ext>
          </c:extLst>
        </c:ser>
        <c:ser>
          <c:idx val="1"/>
          <c:order val="1"/>
          <c:tx>
            <c:v>2019</c:v>
          </c:tx>
          <c:spPr>
            <a:solidFill>
              <a:srgbClr val="C0504D"/>
            </a:solidFill>
            <a:ln w="25400">
              <a:noFill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0" i="0" u="none" strike="noStrike" baseline="0">
                    <a:solidFill>
                      <a:srgbClr val="333333"/>
                    </a:solidFill>
                    <a:latin typeface="Calibri"/>
                    <a:ea typeface="Calibri"/>
                    <a:cs typeface="Calibri"/>
                  </a:defRPr>
                </a:pPr>
                <a:endParaRPr lang="cs-CZ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('AKCE, AQUAP., BAZEN, KOUPALIŠTĚ'!$A$9,'AKCE, AQUAP., BAZEN, KOUPALIŠTĚ'!$A$11:$A$14,'AKCE, AQUAP., BAZEN, KOUPALIŠTĚ'!$A$16:$A$18,'AKCE, AQUAP., BAZEN, KOUPALIŠTĚ'!$A$21,'AKCE, AQUAP., BAZEN, KOUPALIŠTĚ'!$A$23,'AKCE, AQUAP., BAZEN, KOUPALIŠTĚ'!$A$25:$A$26,'AKCE, AQUAP., BAZEN, KOUPALIŠTĚ'!$A$28:$A$29)</c:f>
              <c:strCache>
                <c:ptCount val="14"/>
                <c:pt idx="0">
                  <c:v>Koupaliště Kněžmost </c:v>
                </c:pt>
                <c:pt idx="1">
                  <c:v>Koupaliště U Hrocha Dolní Bukovina</c:v>
                </c:pt>
                <c:pt idx="2">
                  <c:v>Městské koupaliště Mladá Boleslav</c:v>
                </c:pt>
                <c:pt idx="3">
                  <c:v>Městský bazén Mladá Boleslav</c:v>
                </c:pt>
                <c:pt idx="4">
                  <c:v>Mobilní bazén Mladá Boleslav</c:v>
                </c:pt>
                <c:pt idx="5">
                  <c:v>Aqua centrum Jičín</c:v>
                </c:pt>
                <c:pt idx="6">
                  <c:v>Bazén Nová Paka</c:v>
                </c:pt>
                <c:pt idx="7">
                  <c:v>Kopaliště Kníže</c:v>
                </c:pt>
                <c:pt idx="8">
                  <c:v>Koupaliště Frýdštejn</c:v>
                </c:pt>
                <c:pt idx="9">
                  <c:v>Koupaliště Kacanovy</c:v>
                </c:pt>
                <c:pt idx="10">
                  <c:v>Koupaliště Lomnice nad Popelkou</c:v>
                </c:pt>
                <c:pt idx="11">
                  <c:v>Koupaliště Maškova zahrada Turnov</c:v>
                </c:pt>
                <c:pt idx="12">
                  <c:v>Městské koupaliště Železný Brod</c:v>
                </c:pt>
                <c:pt idx="13">
                  <c:v>Plavecký bazén Turnov</c:v>
                </c:pt>
              </c:strCache>
            </c:strRef>
          </c:cat>
          <c:val>
            <c:numRef>
              <c:f>('AKCE, AQUAP., BAZEN, KOUPALIŠTĚ'!$E$9,'AKCE, AQUAP., BAZEN, KOUPALIŠTĚ'!$E$11:$E$14,'AKCE, AQUAP., BAZEN, KOUPALIŠTĚ'!$E$16:$E$18,'AKCE, AQUAP., BAZEN, KOUPALIŠTĚ'!$E$21,'AKCE, AQUAP., BAZEN, KOUPALIŠTĚ'!$E$23,'AKCE, AQUAP., BAZEN, KOUPALIŠTĚ'!$E$25:$E$26,'AKCE, AQUAP., BAZEN, KOUPALIŠTĚ'!$E$28:$E$29)</c:f>
              <c:numCache>
                <c:formatCode>0</c:formatCode>
                <c:ptCount val="14"/>
                <c:pt idx="0">
                  <c:v>4381</c:v>
                </c:pt>
                <c:pt idx="1">
                  <c:v>4500</c:v>
                </c:pt>
                <c:pt idx="2">
                  <c:v>55795</c:v>
                </c:pt>
                <c:pt idx="3">
                  <c:v>228692</c:v>
                </c:pt>
                <c:pt idx="4">
                  <c:v>2201</c:v>
                </c:pt>
                <c:pt idx="5">
                  <c:v>168276</c:v>
                </c:pt>
                <c:pt idx="6">
                  <c:v>98300</c:v>
                </c:pt>
                <c:pt idx="7">
                  <c:v>33536</c:v>
                </c:pt>
                <c:pt idx="8">
                  <c:v>3105</c:v>
                </c:pt>
                <c:pt idx="9">
                  <c:v>2500</c:v>
                </c:pt>
                <c:pt idx="10">
                  <c:v>22000</c:v>
                </c:pt>
                <c:pt idx="11">
                  <c:v>45970</c:v>
                </c:pt>
                <c:pt idx="12">
                  <c:v>7738</c:v>
                </c:pt>
                <c:pt idx="13">
                  <c:v>22449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0C1-41EA-A01F-FBAE2F0FE9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439974288"/>
        <c:axId val="1"/>
      </c:barChart>
      <c:catAx>
        <c:axId val="43997428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105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cs-CZ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cs-CZ"/>
          </a:p>
        </c:txPr>
        <c:crossAx val="43997428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/>
          <a:lstStyle/>
          <a:p>
            <a:pPr rtl="0">
              <a:defRPr sz="12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cs-CZ"/>
          </a:p>
        </c:txPr>
      </c:dTable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cs-CZ"/>
    </a:p>
  </c:txPr>
  <c:printSettings>
    <c:headerFooter/>
    <c:pageMargins b="0.78740157499999996" l="0.7" r="0.7" t="0.78740157499999996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cs-CZ" sz="1800"/>
              <a:t>Návštěvnost akcí - srovnání v letech 2018 - 2019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v>2018</c:v>
          </c:tx>
          <c:spPr>
            <a:solidFill>
              <a:srgbClr val="4F81BD"/>
            </a:solidFill>
            <a:ln w="25400">
              <a:noFill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0" i="0" u="none" strike="noStrike" baseline="0">
                    <a:solidFill>
                      <a:srgbClr val="333333"/>
                    </a:solidFill>
                    <a:latin typeface="Calibri"/>
                    <a:ea typeface="Calibri"/>
                    <a:cs typeface="Calibri"/>
                  </a:defRPr>
                </a:pPr>
                <a:endParaRPr lang="cs-CZ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('AKCE, AQUAP., BAZEN, KOUPALIŠTĚ'!$A$39,'AKCE, AQUAP., BAZEN, KOUPALIŠTĚ'!$A$44:$A$45,'AKCE, AQUAP., BAZEN, KOUPALIŠTĚ'!$A$47:$A$49,'AKCE, AQUAP., BAZEN, KOUPALIŠTĚ'!$A$52,'AKCE, AQUAP., BAZEN, KOUPALIŠTĚ'!$A$54:$A$56,'AKCE, AQUAP., BAZEN, KOUPALIŠTĚ'!$A$58:$A$62)</c:f>
              <c:strCache>
                <c:ptCount val="15"/>
                <c:pt idx="0">
                  <c:v>Rally Bohemia</c:v>
                </c:pt>
                <c:pt idx="1">
                  <c:v>Jičín - město pohádky</c:v>
                </c:pt>
                <c:pt idx="2">
                  <c:v>Jičínský Food Festival</c:v>
                </c:pt>
                <c:pt idx="3">
                  <c:v>Slavnosti slunovratu Nová Paka</c:v>
                </c:pt>
                <c:pt idx="4">
                  <c:v>Sobotecký jarmark</c:v>
                </c:pt>
                <c:pt idx="5">
                  <c:v>Šrámkova Sobotka</c:v>
                </c:pt>
                <c:pt idx="6">
                  <c:v>Český ráj dětem Turnov</c:v>
                </c:pt>
                <c:pt idx="7">
                  <c:v>Maloskalský jarmark</c:v>
                </c:pt>
                <c:pt idx="8">
                  <c:v>Pohádkový les Rovensko pod Troskami</c:v>
                </c:pt>
                <c:pt idx="9">
                  <c:v>Semilský pecen</c:v>
                </c:pt>
                <c:pt idx="10">
                  <c:v>Semilská pouť</c:v>
                </c:pt>
                <c:pt idx="11">
                  <c:v>Skleněné městečko Železný Brod</c:v>
                </c:pt>
                <c:pt idx="12">
                  <c:v>Skotské hry Sychrov</c:v>
                </c:pt>
                <c:pt idx="13">
                  <c:v>Velká cena města Lomnice nad Popelkou</c:v>
                </c:pt>
                <c:pt idx="14">
                  <c:v>Železnobrodský jarmark</c:v>
                </c:pt>
              </c:strCache>
            </c:strRef>
          </c:cat>
          <c:val>
            <c:numRef>
              <c:f>('AKCE, AQUAP., BAZEN, KOUPALIŠTĚ'!$B$39,'AKCE, AQUAP., BAZEN, KOUPALIŠTĚ'!$B$44:$B$45,'AKCE, AQUAP., BAZEN, KOUPALIŠTĚ'!$B$47:$B$49,'AKCE, AQUAP., BAZEN, KOUPALIŠTĚ'!$B$52,'AKCE, AQUAP., BAZEN, KOUPALIŠTĚ'!$B$54:$B$56,'AKCE, AQUAP., BAZEN, KOUPALIŠTĚ'!$B$58:$B$62)</c:f>
              <c:numCache>
                <c:formatCode>0</c:formatCode>
                <c:ptCount val="15"/>
                <c:pt idx="0">
                  <c:v>70000</c:v>
                </c:pt>
                <c:pt idx="1">
                  <c:v>60000</c:v>
                </c:pt>
                <c:pt idx="2">
                  <c:v>7000</c:v>
                </c:pt>
                <c:pt idx="3">
                  <c:v>2000</c:v>
                </c:pt>
                <c:pt idx="4">
                  <c:v>7984</c:v>
                </c:pt>
                <c:pt idx="5">
                  <c:v>230</c:v>
                </c:pt>
                <c:pt idx="6">
                  <c:v>3500</c:v>
                </c:pt>
                <c:pt idx="7">
                  <c:v>1800</c:v>
                </c:pt>
                <c:pt idx="8">
                  <c:v>2300</c:v>
                </c:pt>
                <c:pt idx="9">
                  <c:v>2500</c:v>
                </c:pt>
                <c:pt idx="10">
                  <c:v>1800</c:v>
                </c:pt>
                <c:pt idx="11">
                  <c:v>3000</c:v>
                </c:pt>
                <c:pt idx="12">
                  <c:v>6500</c:v>
                </c:pt>
                <c:pt idx="13">
                  <c:v>800</c:v>
                </c:pt>
                <c:pt idx="14">
                  <c:v>3000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E2F-4B77-9D98-2DC464A165DC}"/>
            </c:ext>
          </c:extLst>
        </c:ser>
        <c:ser>
          <c:idx val="1"/>
          <c:order val="1"/>
          <c:tx>
            <c:v>2019</c:v>
          </c:tx>
          <c:spPr>
            <a:solidFill>
              <a:srgbClr val="C0504D"/>
            </a:solidFill>
            <a:ln w="25400">
              <a:noFill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0" i="0" u="none" strike="noStrike" baseline="0">
                    <a:solidFill>
                      <a:srgbClr val="333333"/>
                    </a:solidFill>
                    <a:latin typeface="Calibri"/>
                    <a:ea typeface="Calibri"/>
                    <a:cs typeface="Calibri"/>
                  </a:defRPr>
                </a:pPr>
                <a:endParaRPr lang="cs-CZ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('AKCE, AQUAP., BAZEN, KOUPALIŠTĚ'!$A$39,'AKCE, AQUAP., BAZEN, KOUPALIŠTĚ'!$A$44:$A$45,'AKCE, AQUAP., BAZEN, KOUPALIŠTĚ'!$A$47:$A$49,'AKCE, AQUAP., BAZEN, KOUPALIŠTĚ'!$A$52,'AKCE, AQUAP., BAZEN, KOUPALIŠTĚ'!$A$54:$A$56,'AKCE, AQUAP., BAZEN, KOUPALIŠTĚ'!$A$58:$A$62)</c:f>
              <c:strCache>
                <c:ptCount val="15"/>
                <c:pt idx="0">
                  <c:v>Rally Bohemia</c:v>
                </c:pt>
                <c:pt idx="1">
                  <c:v>Jičín - město pohádky</c:v>
                </c:pt>
                <c:pt idx="2">
                  <c:v>Jičínský Food Festival</c:v>
                </c:pt>
                <c:pt idx="3">
                  <c:v>Slavnosti slunovratu Nová Paka</c:v>
                </c:pt>
                <c:pt idx="4">
                  <c:v>Sobotecký jarmark</c:v>
                </c:pt>
                <c:pt idx="5">
                  <c:v>Šrámkova Sobotka</c:v>
                </c:pt>
                <c:pt idx="6">
                  <c:v>Český ráj dětem Turnov</c:v>
                </c:pt>
                <c:pt idx="7">
                  <c:v>Maloskalský jarmark</c:v>
                </c:pt>
                <c:pt idx="8">
                  <c:v>Pohádkový les Rovensko pod Troskami</c:v>
                </c:pt>
                <c:pt idx="9">
                  <c:v>Semilský pecen</c:v>
                </c:pt>
                <c:pt idx="10">
                  <c:v>Semilská pouť</c:v>
                </c:pt>
                <c:pt idx="11">
                  <c:v>Skleněné městečko Železný Brod</c:v>
                </c:pt>
                <c:pt idx="12">
                  <c:v>Skotské hry Sychrov</c:v>
                </c:pt>
                <c:pt idx="13">
                  <c:v>Velká cena města Lomnice nad Popelkou</c:v>
                </c:pt>
                <c:pt idx="14">
                  <c:v>Železnobrodský jarmark</c:v>
                </c:pt>
              </c:strCache>
            </c:strRef>
          </c:cat>
          <c:val>
            <c:numRef>
              <c:f>('AKCE, AQUAP., BAZEN, KOUPALIŠTĚ'!$E$39,'AKCE, AQUAP., BAZEN, KOUPALIŠTĚ'!$E$44:$E$45,'AKCE, AQUAP., BAZEN, KOUPALIŠTĚ'!$E$47:$E$49,'AKCE, AQUAP., BAZEN, KOUPALIŠTĚ'!$E$52,'AKCE, AQUAP., BAZEN, KOUPALIŠTĚ'!$E$54:$E$56,'AKCE, AQUAP., BAZEN, KOUPALIŠTĚ'!$E$58:$E$62)</c:f>
              <c:numCache>
                <c:formatCode>0</c:formatCode>
                <c:ptCount val="15"/>
                <c:pt idx="0">
                  <c:v>70000</c:v>
                </c:pt>
                <c:pt idx="1">
                  <c:v>59000</c:v>
                </c:pt>
                <c:pt idx="2">
                  <c:v>8100</c:v>
                </c:pt>
                <c:pt idx="3">
                  <c:v>2500</c:v>
                </c:pt>
                <c:pt idx="4">
                  <c:v>8000</c:v>
                </c:pt>
                <c:pt idx="5">
                  <c:v>250</c:v>
                </c:pt>
                <c:pt idx="6">
                  <c:v>2500</c:v>
                </c:pt>
                <c:pt idx="7">
                  <c:v>2000</c:v>
                </c:pt>
                <c:pt idx="8">
                  <c:v>2500</c:v>
                </c:pt>
                <c:pt idx="9">
                  <c:v>2500</c:v>
                </c:pt>
                <c:pt idx="10">
                  <c:v>2000</c:v>
                </c:pt>
                <c:pt idx="11">
                  <c:v>3000</c:v>
                </c:pt>
                <c:pt idx="12">
                  <c:v>10000</c:v>
                </c:pt>
                <c:pt idx="13">
                  <c:v>700</c:v>
                </c:pt>
                <c:pt idx="14">
                  <c:v>2000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E2F-4B77-9D98-2DC464A165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00"/>
        <c:axId val="439976256"/>
        <c:axId val="1"/>
      </c:barChart>
      <c:catAx>
        <c:axId val="43997625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cs-CZ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cs-CZ"/>
          </a:p>
        </c:txPr>
        <c:crossAx val="43997625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/>
          <a:lstStyle/>
          <a:p>
            <a:pPr rtl="0">
              <a:defRPr sz="12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cs-CZ"/>
          </a:p>
        </c:txPr>
      </c:dTable>
      <c:spPr>
        <a:noFill/>
        <a:ln w="25400">
          <a:noFill/>
        </a:ln>
      </c:spPr>
    </c:plotArea>
    <c:legend>
      <c:legendPos val="r"/>
      <c:overlay val="0"/>
      <c:spPr>
        <a:noFill/>
        <a:ln w="25400">
          <a:noFill/>
        </a:ln>
      </c:spPr>
      <c:txPr>
        <a:bodyPr/>
        <a:lstStyle/>
        <a:p>
          <a:pPr>
            <a:defRPr sz="1100" b="0" i="0" u="none" strike="noStrike" baseline="0">
              <a:solidFill>
                <a:srgbClr val="333333"/>
              </a:solidFill>
              <a:latin typeface="Calibri"/>
              <a:ea typeface="Calibri"/>
              <a:cs typeface="Calibri"/>
            </a:defRPr>
          </a:pPr>
          <a:endParaRPr lang="cs-CZ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cs-CZ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0.xml"/><Relationship Id="rId2" Type="http://schemas.openxmlformats.org/officeDocument/2006/relationships/chart" Target="../charts/chart9.xml"/><Relationship Id="rId1" Type="http://schemas.openxmlformats.org/officeDocument/2006/relationships/chart" Target="../charts/chart8.xml"/><Relationship Id="rId4" Type="http://schemas.openxmlformats.org/officeDocument/2006/relationships/chart" Target="../charts/chart11.xm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3.xml"/><Relationship Id="rId1" Type="http://schemas.openxmlformats.org/officeDocument/2006/relationships/chart" Target="../charts/chart1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21</xdr:row>
      <xdr:rowOff>0</xdr:rowOff>
    </xdr:from>
    <xdr:to>
      <xdr:col>15</xdr:col>
      <xdr:colOff>257651</xdr:colOff>
      <xdr:row>43</xdr:row>
      <xdr:rowOff>21431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E6C1FEA9-83C1-41C8-A048-D9EBC81DD0C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44</xdr:row>
      <xdr:rowOff>0</xdr:rowOff>
    </xdr:from>
    <xdr:to>
      <xdr:col>7</xdr:col>
      <xdr:colOff>160020</xdr:colOff>
      <xdr:row>62</xdr:row>
      <xdr:rowOff>119063</xdr:rowOff>
    </xdr:to>
    <xdr:graphicFrame macro="">
      <xdr:nvGraphicFramePr>
        <xdr:cNvPr id="3" name="Chart 4">
          <a:extLst>
            <a:ext uri="{FF2B5EF4-FFF2-40B4-BE49-F238E27FC236}">
              <a16:creationId xmlns:a16="http://schemas.microsoft.com/office/drawing/2014/main" id="{9FAD42A3-BC9A-44E1-82B2-0FF227BB59E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15240</xdr:colOff>
      <xdr:row>44</xdr:row>
      <xdr:rowOff>15240</xdr:rowOff>
    </xdr:from>
    <xdr:to>
      <xdr:col>14</xdr:col>
      <xdr:colOff>399097</xdr:colOff>
      <xdr:row>62</xdr:row>
      <xdr:rowOff>98584</xdr:rowOff>
    </xdr:to>
    <xdr:graphicFrame macro="">
      <xdr:nvGraphicFramePr>
        <xdr:cNvPr id="4" name="Chart 1">
          <a:extLst>
            <a:ext uri="{FF2B5EF4-FFF2-40B4-BE49-F238E27FC236}">
              <a16:creationId xmlns:a16="http://schemas.microsoft.com/office/drawing/2014/main" id="{981F93B7-5FE2-4904-B771-A43901E0175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0</xdr:colOff>
      <xdr:row>24</xdr:row>
      <xdr:rowOff>0</xdr:rowOff>
    </xdr:from>
    <xdr:to>
      <xdr:col>32</xdr:col>
      <xdr:colOff>152400</xdr:colOff>
      <xdr:row>40</xdr:row>
      <xdr:rowOff>83820</xdr:rowOff>
    </xdr:to>
    <xdr:graphicFrame macro="">
      <xdr:nvGraphicFramePr>
        <xdr:cNvPr id="2" name="Graf 1">
          <a:extLst>
            <a:ext uri="{FF2B5EF4-FFF2-40B4-BE49-F238E27FC236}">
              <a16:creationId xmlns:a16="http://schemas.microsoft.com/office/drawing/2014/main" id="{807565DB-0E3F-4389-BA23-A8285731CD7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19</xdr:col>
      <xdr:colOff>0</xdr:colOff>
      <xdr:row>42</xdr:row>
      <xdr:rowOff>0</xdr:rowOff>
    </xdr:from>
    <xdr:to>
      <xdr:col>32</xdr:col>
      <xdr:colOff>162198</xdr:colOff>
      <xdr:row>59</xdr:row>
      <xdr:rowOff>162593</xdr:rowOff>
    </xdr:to>
    <xdr:graphicFrame macro="">
      <xdr:nvGraphicFramePr>
        <xdr:cNvPr id="3" name="Graf 2">
          <a:extLst>
            <a:ext uri="{FF2B5EF4-FFF2-40B4-BE49-F238E27FC236}">
              <a16:creationId xmlns:a16="http://schemas.microsoft.com/office/drawing/2014/main" id="{7532F2D4-DC7D-46A4-8147-A0DEF39CECB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19</xdr:row>
      <xdr:rowOff>175260</xdr:rowOff>
    </xdr:from>
    <xdr:to>
      <xdr:col>11</xdr:col>
      <xdr:colOff>502920</xdr:colOff>
      <xdr:row>32</xdr:row>
      <xdr:rowOff>144780</xdr:rowOff>
    </xdr:to>
    <xdr:graphicFrame macro="">
      <xdr:nvGraphicFramePr>
        <xdr:cNvPr id="3" name="Graf 2">
          <a:extLst>
            <a:ext uri="{FF2B5EF4-FFF2-40B4-BE49-F238E27FC236}">
              <a16:creationId xmlns:a16="http://schemas.microsoft.com/office/drawing/2014/main" id="{EC7F03CC-7534-4AB4-9CF5-28A32FB64A7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288471</xdr:colOff>
      <xdr:row>40</xdr:row>
      <xdr:rowOff>21770</xdr:rowOff>
    </xdr:from>
    <xdr:to>
      <xdr:col>15</xdr:col>
      <xdr:colOff>304800</xdr:colOff>
      <xdr:row>58</xdr:row>
      <xdr:rowOff>76200</xdr:rowOff>
    </xdr:to>
    <xdr:graphicFrame macro="">
      <xdr:nvGraphicFramePr>
        <xdr:cNvPr id="4" name="Graf 3">
          <a:extLst>
            <a:ext uri="{FF2B5EF4-FFF2-40B4-BE49-F238E27FC236}">
              <a16:creationId xmlns:a16="http://schemas.microsoft.com/office/drawing/2014/main" id="{1C0487F3-315A-417D-B35C-C0E69EB6954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0</xdr:colOff>
      <xdr:row>3</xdr:row>
      <xdr:rowOff>0</xdr:rowOff>
    </xdr:from>
    <xdr:to>
      <xdr:col>37</xdr:col>
      <xdr:colOff>462742</xdr:colOff>
      <xdr:row>45</xdr:row>
      <xdr:rowOff>146166</xdr:rowOff>
    </xdr:to>
    <xdr:graphicFrame macro="">
      <xdr:nvGraphicFramePr>
        <xdr:cNvPr id="2" name="Graf 1">
          <a:extLst>
            <a:ext uri="{FF2B5EF4-FFF2-40B4-BE49-F238E27FC236}">
              <a16:creationId xmlns:a16="http://schemas.microsoft.com/office/drawing/2014/main" id="{8434D5FB-86A3-4E74-B142-D1F69539282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17</xdr:col>
      <xdr:colOff>0</xdr:colOff>
      <xdr:row>48</xdr:row>
      <xdr:rowOff>0</xdr:rowOff>
    </xdr:from>
    <xdr:to>
      <xdr:col>37</xdr:col>
      <xdr:colOff>477982</xdr:colOff>
      <xdr:row>100</xdr:row>
      <xdr:rowOff>31865</xdr:rowOff>
    </xdr:to>
    <xdr:graphicFrame macro="">
      <xdr:nvGraphicFramePr>
        <xdr:cNvPr id="3" name="Graf 2">
          <a:extLst>
            <a:ext uri="{FF2B5EF4-FFF2-40B4-BE49-F238E27FC236}">
              <a16:creationId xmlns:a16="http://schemas.microsoft.com/office/drawing/2014/main" id="{5A7765C3-70CA-4BE3-8A3C-3D1220994D5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17</xdr:col>
      <xdr:colOff>0</xdr:colOff>
      <xdr:row>101</xdr:row>
      <xdr:rowOff>0</xdr:rowOff>
    </xdr:from>
    <xdr:to>
      <xdr:col>47</xdr:col>
      <xdr:colOff>457200</xdr:colOff>
      <xdr:row>167</xdr:row>
      <xdr:rowOff>83820</xdr:rowOff>
    </xdr:to>
    <xdr:graphicFrame macro="">
      <xdr:nvGraphicFramePr>
        <xdr:cNvPr id="4" name="Graf 3">
          <a:extLst>
            <a:ext uri="{FF2B5EF4-FFF2-40B4-BE49-F238E27FC236}">
              <a16:creationId xmlns:a16="http://schemas.microsoft.com/office/drawing/2014/main" id="{A596F4C7-90D6-4636-BEF0-2DF7A850BB2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206829</xdr:colOff>
      <xdr:row>78</xdr:row>
      <xdr:rowOff>180703</xdr:rowOff>
    </xdr:from>
    <xdr:to>
      <xdr:col>15</xdr:col>
      <xdr:colOff>0</xdr:colOff>
      <xdr:row>179</xdr:row>
      <xdr:rowOff>56606</xdr:rowOff>
    </xdr:to>
    <xdr:graphicFrame macro="">
      <xdr:nvGraphicFramePr>
        <xdr:cNvPr id="5" name="Graf 1">
          <a:extLst>
            <a:ext uri="{FF2B5EF4-FFF2-40B4-BE49-F238E27FC236}">
              <a16:creationId xmlns:a16="http://schemas.microsoft.com/office/drawing/2014/main" id="{5D668AA2-7BE0-47FF-A2FE-4B2BDA7ABA6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457200</xdr:colOff>
      <xdr:row>3</xdr:row>
      <xdr:rowOff>0</xdr:rowOff>
    </xdr:from>
    <xdr:to>
      <xdr:col>36</xdr:col>
      <xdr:colOff>99060</xdr:colOff>
      <xdr:row>53</xdr:row>
      <xdr:rowOff>60960</xdr:rowOff>
    </xdr:to>
    <xdr:graphicFrame macro="">
      <xdr:nvGraphicFramePr>
        <xdr:cNvPr id="2" name="Graf 1">
          <a:extLst>
            <a:ext uri="{FF2B5EF4-FFF2-40B4-BE49-F238E27FC236}">
              <a16:creationId xmlns:a16="http://schemas.microsoft.com/office/drawing/2014/main" id="{1E689C1D-30B0-4E75-946B-3D9EB62A3D2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0</xdr:colOff>
      <xdr:row>55</xdr:row>
      <xdr:rowOff>0</xdr:rowOff>
    </xdr:from>
    <xdr:to>
      <xdr:col>36</xdr:col>
      <xdr:colOff>68580</xdr:colOff>
      <xdr:row>118</xdr:row>
      <xdr:rowOff>106680</xdr:rowOff>
    </xdr:to>
    <xdr:graphicFrame macro="">
      <xdr:nvGraphicFramePr>
        <xdr:cNvPr id="3" name="Graf 1">
          <a:extLst>
            <a:ext uri="{FF2B5EF4-FFF2-40B4-BE49-F238E27FC236}">
              <a16:creationId xmlns:a16="http://schemas.microsoft.com/office/drawing/2014/main" id="{7C1D5843-FC25-4A9A-904F-F5C93F00C2C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Motiv 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B2F09B-47E7-4E17-83E3-7B8118A97E12}">
  <dimension ref="A1:R19"/>
  <sheetViews>
    <sheetView workbookViewId="0">
      <selection activeCell="E10" sqref="E10"/>
    </sheetView>
  </sheetViews>
  <sheetFormatPr defaultRowHeight="15" x14ac:dyDescent="0.25"/>
  <cols>
    <col min="1" max="1" width="18.28515625" customWidth="1"/>
    <col min="2" max="2" width="12" customWidth="1"/>
    <col min="4" max="4" width="10" customWidth="1"/>
    <col min="18" max="18" width="12.85546875" customWidth="1"/>
  </cols>
  <sheetData>
    <row r="1" spans="1:18" ht="15.75" thickBot="1" x14ac:dyDescent="0.3">
      <c r="A1" s="266" t="s">
        <v>0</v>
      </c>
      <c r="B1" s="269" t="s">
        <v>41</v>
      </c>
      <c r="C1" s="272" t="s">
        <v>2</v>
      </c>
      <c r="D1" s="273"/>
      <c r="E1" s="274" t="s">
        <v>35</v>
      </c>
      <c r="F1" s="275"/>
      <c r="G1" s="275"/>
      <c r="H1" s="275"/>
      <c r="I1" s="275"/>
      <c r="J1" s="275"/>
      <c r="K1" s="275"/>
      <c r="L1" s="275"/>
      <c r="M1" s="275"/>
      <c r="N1" s="276"/>
      <c r="O1" s="277" t="s">
        <v>4</v>
      </c>
      <c r="P1" s="278"/>
      <c r="Q1" s="279"/>
      <c r="R1" s="255" t="s">
        <v>5</v>
      </c>
    </row>
    <row r="2" spans="1:18" x14ac:dyDescent="0.25">
      <c r="A2" s="267"/>
      <c r="B2" s="270"/>
      <c r="C2" s="258" t="s">
        <v>6</v>
      </c>
      <c r="D2" s="260" t="s">
        <v>7</v>
      </c>
      <c r="E2" s="262" t="s">
        <v>8</v>
      </c>
      <c r="F2" s="264" t="s">
        <v>9</v>
      </c>
      <c r="G2" s="264" t="s">
        <v>10</v>
      </c>
      <c r="H2" s="264" t="s">
        <v>11</v>
      </c>
      <c r="I2" s="264" t="s">
        <v>12</v>
      </c>
      <c r="J2" s="264" t="s">
        <v>13</v>
      </c>
      <c r="K2" s="264" t="s">
        <v>14</v>
      </c>
      <c r="L2" s="264" t="s">
        <v>15</v>
      </c>
      <c r="M2" s="264" t="s">
        <v>16</v>
      </c>
      <c r="N2" s="280" t="s">
        <v>17</v>
      </c>
      <c r="O2" s="282" t="s">
        <v>18</v>
      </c>
      <c r="P2" s="283"/>
      <c r="Q2" s="284"/>
      <c r="R2" s="256"/>
    </row>
    <row r="3" spans="1:18" ht="15.75" thickBot="1" x14ac:dyDescent="0.3">
      <c r="A3" s="268"/>
      <c r="B3" s="271"/>
      <c r="C3" s="259"/>
      <c r="D3" s="261"/>
      <c r="E3" s="263"/>
      <c r="F3" s="265"/>
      <c r="G3" s="265"/>
      <c r="H3" s="265"/>
      <c r="I3" s="265"/>
      <c r="J3" s="265"/>
      <c r="K3" s="265"/>
      <c r="L3" s="265"/>
      <c r="M3" s="265"/>
      <c r="N3" s="281"/>
      <c r="O3" s="1" t="s">
        <v>19</v>
      </c>
      <c r="P3" s="2" t="s">
        <v>20</v>
      </c>
      <c r="Q3" s="3" t="s">
        <v>21</v>
      </c>
      <c r="R3" s="257"/>
    </row>
    <row r="4" spans="1:18" ht="15.6" customHeight="1" x14ac:dyDescent="0.25">
      <c r="A4" s="4" t="s">
        <v>22</v>
      </c>
      <c r="B4" s="5">
        <f>SUM(C4+D4)</f>
        <v>51291</v>
      </c>
      <c r="C4" s="6">
        <v>48432</v>
      </c>
      <c r="D4" s="7">
        <v>2859</v>
      </c>
      <c r="E4" s="8">
        <v>627</v>
      </c>
      <c r="F4" s="8">
        <v>375</v>
      </c>
      <c r="G4" s="8">
        <v>454</v>
      </c>
      <c r="H4" s="8">
        <v>101</v>
      </c>
      <c r="I4" s="8">
        <v>148</v>
      </c>
      <c r="J4" s="8">
        <v>154</v>
      </c>
      <c r="K4" s="8">
        <v>79</v>
      </c>
      <c r="L4" s="8">
        <v>47</v>
      </c>
      <c r="M4" s="8">
        <v>24</v>
      </c>
      <c r="N4" s="8">
        <v>850</v>
      </c>
      <c r="O4" s="9"/>
      <c r="P4" s="10"/>
      <c r="Q4" s="11"/>
      <c r="R4" s="12">
        <f>B4+Q4</f>
        <v>51291</v>
      </c>
    </row>
    <row r="5" spans="1:18" ht="15.6" customHeight="1" x14ac:dyDescent="0.25">
      <c r="A5" s="13" t="s">
        <v>23</v>
      </c>
      <c r="B5" s="14">
        <f>SUM(C5+D5)</f>
        <v>9705</v>
      </c>
      <c r="C5" s="7">
        <v>9427</v>
      </c>
      <c r="D5" s="7">
        <v>278</v>
      </c>
      <c r="E5" s="15">
        <v>75</v>
      </c>
      <c r="F5" s="15">
        <v>28</v>
      </c>
      <c r="G5" s="15">
        <v>35</v>
      </c>
      <c r="H5" s="15">
        <v>32</v>
      </c>
      <c r="I5" s="15">
        <v>0</v>
      </c>
      <c r="J5" s="15">
        <v>8</v>
      </c>
      <c r="K5" s="15">
        <v>0</v>
      </c>
      <c r="L5" s="15">
        <v>7</v>
      </c>
      <c r="M5" s="15">
        <v>0</v>
      </c>
      <c r="N5" s="15">
        <v>24</v>
      </c>
      <c r="O5" s="16"/>
      <c r="P5" s="17"/>
      <c r="Q5" s="11">
        <v>850</v>
      </c>
      <c r="R5" s="12">
        <f t="shared" ref="R5:R18" si="0">B5+Q5</f>
        <v>10555</v>
      </c>
    </row>
    <row r="6" spans="1:18" ht="15.6" customHeight="1" x14ac:dyDescent="0.25">
      <c r="A6" s="19" t="s">
        <v>24</v>
      </c>
      <c r="B6" s="14">
        <f t="shared" ref="B6:B18" si="1">SUM(C6+D6)</f>
        <v>10008</v>
      </c>
      <c r="C6" s="7">
        <v>9628</v>
      </c>
      <c r="D6" s="7">
        <v>380</v>
      </c>
      <c r="E6">
        <v>149</v>
      </c>
      <c r="F6" s="15">
        <v>63</v>
      </c>
      <c r="G6" s="15">
        <v>74</v>
      </c>
      <c r="H6" s="15">
        <v>40</v>
      </c>
      <c r="I6" s="15">
        <v>3</v>
      </c>
      <c r="J6" s="15">
        <v>4</v>
      </c>
      <c r="K6" s="15">
        <v>0</v>
      </c>
      <c r="L6" s="15">
        <v>23</v>
      </c>
      <c r="M6" s="15">
        <v>0</v>
      </c>
      <c r="N6" s="15">
        <v>24</v>
      </c>
      <c r="O6" s="16"/>
      <c r="P6" s="17"/>
      <c r="Q6" s="11">
        <v>966</v>
      </c>
      <c r="R6" s="12">
        <f t="shared" si="0"/>
        <v>10974</v>
      </c>
    </row>
    <row r="7" spans="1:18" ht="15.6" customHeight="1" x14ac:dyDescent="0.25">
      <c r="A7" s="19" t="s">
        <v>25</v>
      </c>
      <c r="B7" s="14">
        <f t="shared" si="1"/>
        <v>15988</v>
      </c>
      <c r="C7" s="7">
        <v>15821</v>
      </c>
      <c r="D7" s="7">
        <v>167</v>
      </c>
      <c r="E7" s="15">
        <v>51</v>
      </c>
      <c r="F7" s="15">
        <v>31</v>
      </c>
      <c r="G7" s="15">
        <v>16</v>
      </c>
      <c r="H7" s="15">
        <v>19</v>
      </c>
      <c r="I7" s="15">
        <v>5</v>
      </c>
      <c r="J7" s="15">
        <v>9</v>
      </c>
      <c r="K7" s="15">
        <v>0</v>
      </c>
      <c r="L7" s="15">
        <v>32</v>
      </c>
      <c r="M7" s="15">
        <v>0</v>
      </c>
      <c r="N7" s="15">
        <v>5</v>
      </c>
      <c r="O7" s="16"/>
      <c r="P7" s="17"/>
      <c r="Q7" s="11"/>
      <c r="R7" s="12">
        <f t="shared" si="0"/>
        <v>15988</v>
      </c>
    </row>
    <row r="8" spans="1:18" ht="15.6" customHeight="1" x14ac:dyDescent="0.25">
      <c r="A8" s="19" t="s">
        <v>26</v>
      </c>
      <c r="B8" s="14">
        <f t="shared" si="1"/>
        <v>131930</v>
      </c>
      <c r="C8" s="7">
        <v>127496</v>
      </c>
      <c r="D8" s="7">
        <v>4434</v>
      </c>
      <c r="E8" s="15">
        <v>819</v>
      </c>
      <c r="F8" s="15">
        <v>577</v>
      </c>
      <c r="G8" s="15">
        <v>2004</v>
      </c>
      <c r="H8" s="15">
        <v>281</v>
      </c>
      <c r="I8" s="15">
        <v>161</v>
      </c>
      <c r="J8" s="15">
        <v>14</v>
      </c>
      <c r="K8" s="15">
        <v>26</v>
      </c>
      <c r="L8" s="15">
        <v>199</v>
      </c>
      <c r="M8" s="15">
        <v>22</v>
      </c>
      <c r="N8" s="15">
        <v>331</v>
      </c>
      <c r="O8" s="16"/>
      <c r="P8" s="17"/>
      <c r="Q8" s="11">
        <v>8379</v>
      </c>
      <c r="R8" s="12">
        <f t="shared" si="0"/>
        <v>140309</v>
      </c>
    </row>
    <row r="9" spans="1:18" ht="15.6" customHeight="1" x14ac:dyDescent="0.25">
      <c r="A9" s="19" t="s">
        <v>27</v>
      </c>
      <c r="B9" s="14">
        <f t="shared" si="1"/>
        <v>10704</v>
      </c>
      <c r="C9" s="7">
        <v>10475</v>
      </c>
      <c r="D9" s="7">
        <v>229</v>
      </c>
      <c r="E9" s="15">
        <v>83</v>
      </c>
      <c r="F9" s="15">
        <v>4</v>
      </c>
      <c r="G9" s="15">
        <v>79</v>
      </c>
      <c r="H9" s="15">
        <v>38</v>
      </c>
      <c r="I9" s="15">
        <v>2</v>
      </c>
      <c r="J9" s="15">
        <v>6</v>
      </c>
      <c r="K9" s="15">
        <v>2</v>
      </c>
      <c r="L9" s="15">
        <v>15</v>
      </c>
      <c r="M9" s="15">
        <v>0</v>
      </c>
      <c r="N9" s="15">
        <v>0</v>
      </c>
      <c r="O9" s="16"/>
      <c r="P9" s="17"/>
      <c r="Q9" s="11"/>
      <c r="R9" s="12">
        <f t="shared" si="0"/>
        <v>10704</v>
      </c>
    </row>
    <row r="10" spans="1:18" ht="15.6" customHeight="1" x14ac:dyDescent="0.25">
      <c r="A10" s="19" t="s">
        <v>28</v>
      </c>
      <c r="B10" s="14">
        <f t="shared" si="1"/>
        <v>8648</v>
      </c>
      <c r="C10" s="7">
        <v>8533</v>
      </c>
      <c r="D10" s="7">
        <v>115</v>
      </c>
      <c r="E10" s="15">
        <v>32</v>
      </c>
      <c r="F10" s="15">
        <v>0</v>
      </c>
      <c r="G10" s="15">
        <v>10</v>
      </c>
      <c r="H10" s="15">
        <v>39</v>
      </c>
      <c r="I10" s="15">
        <v>1</v>
      </c>
      <c r="J10" s="15">
        <v>15</v>
      </c>
      <c r="K10" s="15">
        <v>0</v>
      </c>
      <c r="L10" s="15">
        <v>11</v>
      </c>
      <c r="M10" s="15">
        <v>0</v>
      </c>
      <c r="N10" s="15">
        <v>7</v>
      </c>
      <c r="O10" s="16"/>
      <c r="P10" s="17"/>
      <c r="Q10" s="11">
        <v>1198</v>
      </c>
      <c r="R10" s="12">
        <f t="shared" si="0"/>
        <v>9846</v>
      </c>
    </row>
    <row r="11" spans="1:18" ht="15.6" customHeight="1" x14ac:dyDescent="0.25">
      <c r="A11" s="19" t="s">
        <v>29</v>
      </c>
      <c r="B11" s="14">
        <f t="shared" si="1"/>
        <v>55804</v>
      </c>
      <c r="C11" s="7">
        <v>55509</v>
      </c>
      <c r="D11" s="7">
        <v>295</v>
      </c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6"/>
      <c r="P11" s="17"/>
      <c r="Q11" s="11"/>
      <c r="R11" s="12">
        <f t="shared" si="0"/>
        <v>55804</v>
      </c>
    </row>
    <row r="12" spans="1:18" ht="15.6" customHeight="1" x14ac:dyDescent="0.25">
      <c r="A12" s="19" t="s">
        <v>30</v>
      </c>
      <c r="B12" s="14">
        <f t="shared" si="1"/>
        <v>2497</v>
      </c>
      <c r="C12" s="7">
        <v>2354</v>
      </c>
      <c r="D12" s="7">
        <v>143</v>
      </c>
      <c r="E12" s="15">
        <v>25</v>
      </c>
      <c r="F12" s="15">
        <v>50</v>
      </c>
      <c r="G12" s="15">
        <v>19</v>
      </c>
      <c r="H12" s="15">
        <v>0</v>
      </c>
      <c r="I12" s="15">
        <v>0</v>
      </c>
      <c r="J12" s="15">
        <v>9</v>
      </c>
      <c r="K12" s="15">
        <v>0</v>
      </c>
      <c r="L12" s="15">
        <v>16</v>
      </c>
      <c r="M12" s="15">
        <v>0</v>
      </c>
      <c r="N12" s="15">
        <v>22</v>
      </c>
      <c r="O12" s="16"/>
      <c r="P12" s="17"/>
      <c r="Q12" s="11">
        <v>159</v>
      </c>
      <c r="R12" s="12">
        <f t="shared" si="0"/>
        <v>2656</v>
      </c>
    </row>
    <row r="13" spans="1:18" ht="15.6" customHeight="1" x14ac:dyDescent="0.25">
      <c r="A13" s="13" t="s">
        <v>31</v>
      </c>
      <c r="B13" s="14">
        <v>8679</v>
      </c>
      <c r="C13" s="7">
        <v>7963</v>
      </c>
      <c r="D13" s="7">
        <v>716</v>
      </c>
      <c r="E13" s="15">
        <v>249</v>
      </c>
      <c r="F13" s="15">
        <v>167</v>
      </c>
      <c r="G13" s="15">
        <v>105</v>
      </c>
      <c r="H13" s="15">
        <v>10</v>
      </c>
      <c r="I13" s="15">
        <v>20</v>
      </c>
      <c r="J13" s="15">
        <v>59</v>
      </c>
      <c r="K13" s="15">
        <v>0</v>
      </c>
      <c r="L13" s="15">
        <v>28</v>
      </c>
      <c r="M13" s="15">
        <v>6</v>
      </c>
      <c r="N13" s="15">
        <v>35</v>
      </c>
      <c r="O13" s="16"/>
      <c r="P13" s="17"/>
      <c r="Q13" s="11">
        <v>2316</v>
      </c>
      <c r="R13" s="12">
        <f t="shared" si="0"/>
        <v>10995</v>
      </c>
    </row>
    <row r="14" spans="1:18" ht="15.6" customHeight="1" x14ac:dyDescent="0.25">
      <c r="A14" s="19" t="s">
        <v>36</v>
      </c>
      <c r="B14" s="14">
        <f t="shared" si="1"/>
        <v>41178</v>
      </c>
      <c r="C14" s="7">
        <v>37365</v>
      </c>
      <c r="D14" s="7">
        <v>3813</v>
      </c>
      <c r="E14" s="15">
        <v>1544</v>
      </c>
      <c r="F14" s="15">
        <v>384</v>
      </c>
      <c r="G14" s="15">
        <v>439</v>
      </c>
      <c r="H14" s="15">
        <v>94</v>
      </c>
      <c r="I14" s="15">
        <v>135</v>
      </c>
      <c r="J14" s="15">
        <v>131</v>
      </c>
      <c r="K14" s="15">
        <v>224</v>
      </c>
      <c r="L14" s="15">
        <v>317</v>
      </c>
      <c r="M14" s="15">
        <v>26</v>
      </c>
      <c r="N14" s="15">
        <v>519</v>
      </c>
      <c r="O14" s="16"/>
      <c r="P14" s="17"/>
      <c r="Q14" s="11">
        <v>8458</v>
      </c>
      <c r="R14" s="12">
        <f t="shared" si="0"/>
        <v>49636</v>
      </c>
    </row>
    <row r="15" spans="1:18" ht="15.6" customHeight="1" x14ac:dyDescent="0.25">
      <c r="A15" s="20" t="s">
        <v>32</v>
      </c>
      <c r="B15" s="14">
        <v>6500</v>
      </c>
      <c r="C15" s="21">
        <v>6500</v>
      </c>
      <c r="D15" s="7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6"/>
      <c r="P15" s="17"/>
      <c r="Q15" s="11"/>
      <c r="R15" s="12">
        <f t="shared" si="0"/>
        <v>6500</v>
      </c>
    </row>
    <row r="16" spans="1:18" ht="15.6" customHeight="1" x14ac:dyDescent="0.25">
      <c r="A16" s="26" t="s">
        <v>33</v>
      </c>
      <c r="B16" s="23">
        <f t="shared" si="1"/>
        <v>10110</v>
      </c>
      <c r="C16" s="21">
        <v>10110</v>
      </c>
      <c r="D16" s="7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4"/>
      <c r="P16" s="25"/>
      <c r="Q16" s="11"/>
      <c r="R16" s="12">
        <f t="shared" si="0"/>
        <v>10110</v>
      </c>
    </row>
    <row r="17" spans="1:18" ht="15.6" customHeight="1" x14ac:dyDescent="0.25">
      <c r="A17" s="26" t="s">
        <v>40</v>
      </c>
      <c r="B17" s="23">
        <v>1893</v>
      </c>
      <c r="C17" s="21">
        <v>1891</v>
      </c>
      <c r="D17" s="7">
        <v>2</v>
      </c>
      <c r="E17" s="22"/>
      <c r="F17" s="22">
        <v>2</v>
      </c>
      <c r="G17" s="22"/>
      <c r="H17" s="22"/>
      <c r="I17" s="22"/>
      <c r="J17" s="22"/>
      <c r="K17" s="22"/>
      <c r="L17" s="22"/>
      <c r="M17" s="22"/>
      <c r="N17" s="22"/>
      <c r="O17" s="24"/>
      <c r="P17" s="25"/>
      <c r="Q17" s="11">
        <v>232</v>
      </c>
      <c r="R17" s="12">
        <f t="shared" si="0"/>
        <v>2125</v>
      </c>
    </row>
    <row r="18" spans="1:18" ht="15.6" customHeight="1" thickBot="1" x14ac:dyDescent="0.3">
      <c r="A18" s="20" t="s">
        <v>34</v>
      </c>
      <c r="B18" s="23">
        <f t="shared" si="1"/>
        <v>13695</v>
      </c>
      <c r="C18" s="21">
        <v>13657</v>
      </c>
      <c r="D18" s="7">
        <v>38</v>
      </c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4"/>
      <c r="P18" s="25"/>
      <c r="Q18" s="11"/>
      <c r="R18" s="12">
        <f t="shared" si="0"/>
        <v>13695</v>
      </c>
    </row>
    <row r="19" spans="1:18" ht="15.6" customHeight="1" thickBot="1" x14ac:dyDescent="0.3">
      <c r="A19" s="27" t="s">
        <v>21</v>
      </c>
      <c r="B19" s="28">
        <f>SUM(B4:B18)</f>
        <v>378630</v>
      </c>
      <c r="C19" s="28">
        <f t="shared" ref="C19:Q19" si="2">SUM(C4:C18)</f>
        <v>365161</v>
      </c>
      <c r="D19" s="29">
        <f t="shared" si="2"/>
        <v>13469</v>
      </c>
      <c r="E19" s="28">
        <f t="shared" si="2"/>
        <v>3654</v>
      </c>
      <c r="F19" s="28">
        <f t="shared" si="2"/>
        <v>1681</v>
      </c>
      <c r="G19" s="28">
        <f t="shared" si="2"/>
        <v>3235</v>
      </c>
      <c r="H19" s="28">
        <f t="shared" si="2"/>
        <v>654</v>
      </c>
      <c r="I19" s="28">
        <f t="shared" si="2"/>
        <v>475</v>
      </c>
      <c r="J19" s="28">
        <f t="shared" si="2"/>
        <v>409</v>
      </c>
      <c r="K19" s="28">
        <f t="shared" si="2"/>
        <v>331</v>
      </c>
      <c r="L19" s="28">
        <f t="shared" si="2"/>
        <v>695</v>
      </c>
      <c r="M19" s="28">
        <f t="shared" si="2"/>
        <v>78</v>
      </c>
      <c r="N19" s="28">
        <f t="shared" si="2"/>
        <v>1817</v>
      </c>
      <c r="O19" s="28">
        <f t="shared" si="2"/>
        <v>0</v>
      </c>
      <c r="P19" s="28">
        <f t="shared" si="2"/>
        <v>0</v>
      </c>
      <c r="Q19" s="28">
        <f t="shared" si="2"/>
        <v>22558</v>
      </c>
      <c r="R19" s="30">
        <f>SUM(R4:R18)</f>
        <v>401188</v>
      </c>
    </row>
  </sheetData>
  <sheetProtection algorithmName="SHA-512" hashValue="wgizw2DhTfxfyu27tEWNyBfc1DbP4X9ZAhH7H0DwAY8g0/TFDWpSusfK4zNxsWOLkfFtIH6JP3MatPRa9HSoMg==" saltValue="irle9Y21ZisE0/BX05lgwQ==" spinCount="100000" sheet="1" objects="1" scenarios="1"/>
  <mergeCells count="19">
    <mergeCell ref="A1:A3"/>
    <mergeCell ref="B1:B3"/>
    <mergeCell ref="C1:D1"/>
    <mergeCell ref="E1:N1"/>
    <mergeCell ref="O1:Q1"/>
    <mergeCell ref="M2:M3"/>
    <mergeCell ref="N2:N3"/>
    <mergeCell ref="O2:Q2"/>
    <mergeCell ref="G2:G3"/>
    <mergeCell ref="H2:H3"/>
    <mergeCell ref="I2:I3"/>
    <mergeCell ref="J2:J3"/>
    <mergeCell ref="K2:K3"/>
    <mergeCell ref="L2:L3"/>
    <mergeCell ref="R1:R3"/>
    <mergeCell ref="C2:C3"/>
    <mergeCell ref="D2:D3"/>
    <mergeCell ref="E2:E3"/>
    <mergeCell ref="F2:F3"/>
  </mergeCells>
  <pageMargins left="0.7" right="0.7" top="0.78740157499999996" bottom="0.78740157499999996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7857C1-B910-4728-9842-869A81706701}">
  <dimension ref="A1:AK285"/>
  <sheetViews>
    <sheetView topLeftCell="P1" workbookViewId="0">
      <selection activeCell="AI48" sqref="AI48"/>
    </sheetView>
  </sheetViews>
  <sheetFormatPr defaultRowHeight="15" x14ac:dyDescent="0.25"/>
  <cols>
    <col min="3" max="3" width="10.7109375" customWidth="1"/>
    <col min="18" max="18" width="19.140625" customWidth="1"/>
    <col min="20" max="20" width="13.28515625" customWidth="1"/>
    <col min="21" max="21" width="12.7109375" customWidth="1"/>
    <col min="22" max="22" width="11.140625" customWidth="1"/>
    <col min="33" max="33" width="11.42578125" customWidth="1"/>
    <col min="37" max="37" width="11.42578125" customWidth="1"/>
  </cols>
  <sheetData>
    <row r="1" spans="1:37" ht="22.9" customHeight="1" x14ac:dyDescent="0.35">
      <c r="A1" s="285" t="s">
        <v>43</v>
      </c>
      <c r="B1" s="285"/>
      <c r="C1" s="285"/>
      <c r="D1" s="285"/>
      <c r="E1" s="285"/>
      <c r="F1" s="285"/>
      <c r="G1" s="285"/>
      <c r="H1" s="285"/>
      <c r="I1" s="285"/>
      <c r="J1" s="285"/>
      <c r="K1" s="285"/>
      <c r="L1" s="285"/>
      <c r="M1" s="285"/>
      <c r="N1" s="285"/>
      <c r="O1" s="285"/>
      <c r="P1" s="285"/>
      <c r="Q1" s="285"/>
      <c r="R1" s="285"/>
      <c r="V1" s="348" t="s">
        <v>79</v>
      </c>
      <c r="W1" s="348"/>
      <c r="X1" s="348"/>
      <c r="Y1" s="348"/>
      <c r="Z1" s="348"/>
      <c r="AA1" s="348"/>
      <c r="AB1" s="348"/>
      <c r="AC1" s="348"/>
      <c r="AD1" s="348"/>
      <c r="AE1" s="348"/>
    </row>
    <row r="2" spans="1:37" ht="17.45" customHeight="1" x14ac:dyDescent="0.45">
      <c r="A2" s="72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2"/>
      <c r="P2" s="72"/>
      <c r="Q2" s="72"/>
      <c r="R2" s="72"/>
    </row>
    <row r="3" spans="1:37" x14ac:dyDescent="0.25">
      <c r="A3" s="286" t="s">
        <v>44</v>
      </c>
      <c r="B3" s="289" t="s">
        <v>45</v>
      </c>
      <c r="C3" s="290"/>
      <c r="D3" s="290"/>
      <c r="E3" s="290"/>
      <c r="F3" s="290"/>
      <c r="G3" s="290"/>
      <c r="H3" s="290"/>
      <c r="I3" s="290"/>
      <c r="J3" s="290"/>
      <c r="K3" s="290"/>
      <c r="L3" s="290"/>
      <c r="M3" s="290"/>
      <c r="N3" s="291"/>
      <c r="O3" s="292" t="s">
        <v>4</v>
      </c>
      <c r="P3" s="293"/>
      <c r="Q3" s="294"/>
      <c r="R3" s="298" t="s">
        <v>5</v>
      </c>
      <c r="T3" s="312" t="s">
        <v>44</v>
      </c>
      <c r="U3" s="289" t="s">
        <v>80</v>
      </c>
      <c r="V3" s="315"/>
      <c r="W3" s="315"/>
      <c r="X3" s="315"/>
      <c r="Y3" s="315"/>
      <c r="Z3" s="315"/>
      <c r="AA3" s="315"/>
      <c r="AB3" s="315"/>
      <c r="AC3" s="315"/>
      <c r="AD3" s="315"/>
      <c r="AE3" s="315"/>
      <c r="AF3" s="315"/>
      <c r="AG3" s="316"/>
      <c r="AH3" s="317" t="s">
        <v>4</v>
      </c>
      <c r="AI3" s="318"/>
      <c r="AJ3" s="319"/>
      <c r="AK3" s="307" t="s">
        <v>5</v>
      </c>
    </row>
    <row r="4" spans="1:37" x14ac:dyDescent="0.25">
      <c r="A4" s="287"/>
      <c r="B4" s="301" t="s">
        <v>19</v>
      </c>
      <c r="C4" s="301" t="s">
        <v>20</v>
      </c>
      <c r="D4" s="303" t="s">
        <v>8</v>
      </c>
      <c r="E4" s="303" t="s">
        <v>9</v>
      </c>
      <c r="F4" s="303" t="s">
        <v>10</v>
      </c>
      <c r="G4" s="303" t="s">
        <v>11</v>
      </c>
      <c r="H4" s="303" t="s">
        <v>12</v>
      </c>
      <c r="I4" s="303" t="s">
        <v>13</v>
      </c>
      <c r="J4" s="303" t="s">
        <v>14</v>
      </c>
      <c r="K4" s="303" t="s">
        <v>15</v>
      </c>
      <c r="L4" s="303" t="s">
        <v>16</v>
      </c>
      <c r="M4" s="303" t="s">
        <v>17</v>
      </c>
      <c r="N4" s="305" t="s">
        <v>46</v>
      </c>
      <c r="O4" s="295"/>
      <c r="P4" s="296"/>
      <c r="Q4" s="297"/>
      <c r="R4" s="299"/>
      <c r="T4" s="313"/>
      <c r="U4" s="301" t="s">
        <v>19</v>
      </c>
      <c r="V4" s="301" t="s">
        <v>20</v>
      </c>
      <c r="W4" s="303" t="s">
        <v>8</v>
      </c>
      <c r="X4" s="303" t="s">
        <v>9</v>
      </c>
      <c r="Y4" s="303" t="s">
        <v>10</v>
      </c>
      <c r="Z4" s="303" t="s">
        <v>11</v>
      </c>
      <c r="AA4" s="303" t="s">
        <v>12</v>
      </c>
      <c r="AB4" s="303" t="s">
        <v>13</v>
      </c>
      <c r="AC4" s="303" t="s">
        <v>14</v>
      </c>
      <c r="AD4" s="303" t="s">
        <v>15</v>
      </c>
      <c r="AE4" s="303" t="s">
        <v>16</v>
      </c>
      <c r="AF4" s="303" t="s">
        <v>17</v>
      </c>
      <c r="AG4" s="310" t="s">
        <v>81</v>
      </c>
      <c r="AH4" s="320"/>
      <c r="AI4" s="321"/>
      <c r="AJ4" s="322"/>
      <c r="AK4" s="308"/>
    </row>
    <row r="5" spans="1:37" x14ac:dyDescent="0.25">
      <c r="A5" s="288"/>
      <c r="B5" s="302"/>
      <c r="C5" s="302"/>
      <c r="D5" s="304"/>
      <c r="E5" s="304"/>
      <c r="F5" s="304"/>
      <c r="G5" s="304"/>
      <c r="H5" s="304"/>
      <c r="I5" s="304"/>
      <c r="J5" s="304"/>
      <c r="K5" s="304"/>
      <c r="L5" s="304"/>
      <c r="M5" s="304"/>
      <c r="N5" s="306"/>
      <c r="O5" s="74" t="s">
        <v>47</v>
      </c>
      <c r="P5" s="74" t="s">
        <v>48</v>
      </c>
      <c r="Q5" s="74" t="s">
        <v>21</v>
      </c>
      <c r="R5" s="300"/>
      <c r="T5" s="314"/>
      <c r="U5" s="302"/>
      <c r="V5" s="302"/>
      <c r="W5" s="304"/>
      <c r="X5" s="304"/>
      <c r="Y5" s="304"/>
      <c r="Z5" s="304"/>
      <c r="AA5" s="304"/>
      <c r="AB5" s="304"/>
      <c r="AC5" s="304"/>
      <c r="AD5" s="304"/>
      <c r="AE5" s="304"/>
      <c r="AF5" s="304"/>
      <c r="AG5" s="311"/>
      <c r="AH5" s="74" t="s">
        <v>47</v>
      </c>
      <c r="AI5" s="74" t="s">
        <v>48</v>
      </c>
      <c r="AJ5" s="74" t="s">
        <v>21</v>
      </c>
      <c r="AK5" s="309"/>
    </row>
    <row r="6" spans="1:37" x14ac:dyDescent="0.25">
      <c r="A6" s="75" t="s">
        <v>49</v>
      </c>
      <c r="B6" s="76">
        <v>1056</v>
      </c>
      <c r="C6" s="76">
        <v>9</v>
      </c>
      <c r="D6" s="77">
        <v>3</v>
      </c>
      <c r="E6" s="77"/>
      <c r="F6" s="77"/>
      <c r="G6" s="77">
        <v>1</v>
      </c>
      <c r="H6" s="77"/>
      <c r="I6" s="77"/>
      <c r="J6" s="77"/>
      <c r="K6" s="77">
        <v>5</v>
      </c>
      <c r="L6" s="77"/>
      <c r="M6" s="77"/>
      <c r="N6" s="78">
        <f>B6+C6</f>
        <v>1065</v>
      </c>
      <c r="O6" s="79"/>
      <c r="P6" s="79"/>
      <c r="Q6" s="79">
        <f>O6+P6</f>
        <v>0</v>
      </c>
      <c r="R6" s="80">
        <f>N6+Q6</f>
        <v>1065</v>
      </c>
      <c r="T6" s="75" t="s">
        <v>49</v>
      </c>
      <c r="U6" s="76">
        <f>B6+B25+B44+B63+B82+B101+B120+B139+B158+B177+B196+B215+B234+B253+B272</f>
        <v>17225</v>
      </c>
      <c r="V6" s="76">
        <f>C6+C25+C44+C63+C82+C101+C120+C139+C158+C177+C196+C215+C234+C253+C272</f>
        <v>90</v>
      </c>
      <c r="W6" s="121">
        <f>D6+D25+D44+D63+D82+D101+D120+D139+D158+D177+D196+D215+D234+D253+D272</f>
        <v>21</v>
      </c>
      <c r="X6" s="121">
        <f t="shared" ref="X6:AF6" si="0">E6+E25+E44+E63+E82+E101+E120+E139+E158+E177+E196+E215+E234+E253+E272</f>
        <v>4</v>
      </c>
      <c r="Y6" s="121">
        <f t="shared" si="0"/>
        <v>29</v>
      </c>
      <c r="Z6" s="121">
        <f t="shared" si="0"/>
        <v>7</v>
      </c>
      <c r="AA6" s="121">
        <f t="shared" si="0"/>
        <v>2</v>
      </c>
      <c r="AB6" s="121">
        <f t="shared" si="0"/>
        <v>3</v>
      </c>
      <c r="AC6" s="121">
        <f t="shared" si="0"/>
        <v>0</v>
      </c>
      <c r="AD6" s="121">
        <f t="shared" si="0"/>
        <v>5</v>
      </c>
      <c r="AE6" s="121">
        <f t="shared" si="0"/>
        <v>2</v>
      </c>
      <c r="AF6" s="121">
        <f t="shared" si="0"/>
        <v>14</v>
      </c>
      <c r="AG6" s="78">
        <f>U6+V6</f>
        <v>17315</v>
      </c>
      <c r="AH6" s="79">
        <f>O6+O25+O44+O63+O82+O101+O120+O139+O158+O177+O196+O215+O234+O253+O272</f>
        <v>437</v>
      </c>
      <c r="AI6" s="79">
        <f t="shared" ref="AI6:AJ6" si="1">P6+P25+P44+P63+P82+P101+P120+P139+P158+P177+P196+P215+P234+P253+P272</f>
        <v>641</v>
      </c>
      <c r="AJ6" s="79">
        <f t="shared" si="1"/>
        <v>1078</v>
      </c>
      <c r="AK6" s="80">
        <f>AG6+AJ6</f>
        <v>18393</v>
      </c>
    </row>
    <row r="7" spans="1:37" x14ac:dyDescent="0.25">
      <c r="A7" s="75" t="s">
        <v>50</v>
      </c>
      <c r="B7" s="76">
        <v>1367</v>
      </c>
      <c r="C7" s="76">
        <v>21</v>
      </c>
      <c r="D7" s="77">
        <v>5</v>
      </c>
      <c r="E7" s="77">
        <v>2</v>
      </c>
      <c r="F7" s="77">
        <v>5</v>
      </c>
      <c r="G7" s="77">
        <v>5</v>
      </c>
      <c r="H7" s="77"/>
      <c r="I7" s="77">
        <v>1</v>
      </c>
      <c r="J7" s="77"/>
      <c r="K7" s="77">
        <v>3</v>
      </c>
      <c r="L7" s="77"/>
      <c r="M7" s="77"/>
      <c r="N7" s="78">
        <f t="shared" ref="N7:N17" si="2">B7+C7</f>
        <v>1388</v>
      </c>
      <c r="O7" s="79"/>
      <c r="P7" s="79"/>
      <c r="Q7" s="79">
        <f t="shared" ref="Q7:Q17" si="3">O7+P7</f>
        <v>0</v>
      </c>
      <c r="R7" s="80">
        <f t="shared" ref="R7:R17" si="4">N7+Q7</f>
        <v>1388</v>
      </c>
      <c r="T7" s="75" t="s">
        <v>50</v>
      </c>
      <c r="U7" s="76">
        <f t="shared" ref="U7:U17" si="5">B7+B26+B45+B64+B83+B102+B121+B140+B159+B178+B197+B216+B235+B254+B273</f>
        <v>16487</v>
      </c>
      <c r="V7" s="76">
        <f t="shared" ref="V7:V17" si="6">C7+C26+C45+C64+C83+C102+C121+C140+C159+C178+C197+C216+C235+C254+C273</f>
        <v>154</v>
      </c>
      <c r="W7" s="121">
        <f t="shared" ref="W7:W17" si="7">D7+D26+D45+D64+D83+D102+D121+D140+D159+D178+D197+D216+D235+D254+D273</f>
        <v>29</v>
      </c>
      <c r="X7" s="121">
        <f t="shared" ref="X7:X17" si="8">E7+E26+E45+E64+E83+E102+E121+E140+E159+E178+E197+E216+E235+E254+E273</f>
        <v>11</v>
      </c>
      <c r="Y7" s="121">
        <f t="shared" ref="Y7:Y17" si="9">F7+F26+F45+F64+F83+F102+F121+F140+F159+F178+F197+F216+F235+F254+F273</f>
        <v>40</v>
      </c>
      <c r="Z7" s="121">
        <f t="shared" ref="Z7:Z17" si="10">G7+G26+G45+G64+G83+G102+G121+G140+G159+G178+G197+G216+G235+G254+G273</f>
        <v>11</v>
      </c>
      <c r="AA7" s="121">
        <f t="shared" ref="AA7:AA17" si="11">H7+H26+H45+H64+H83+H102+H121+H140+H159+H178+H197+H216+H235+H254+H273</f>
        <v>2</v>
      </c>
      <c r="AB7" s="121">
        <f t="shared" ref="AB7:AB17" si="12">I7+I26+I45+I64+I83+I102+I121+I140+I159+I178+I197+I216+I235+I254+I273</f>
        <v>9</v>
      </c>
      <c r="AC7" s="121">
        <f t="shared" ref="AC7:AC17" si="13">J7+J26+J45+J64+J83+J102+J121+J140+J159+J178+J197+J216+J235+J254+J273</f>
        <v>0</v>
      </c>
      <c r="AD7" s="121">
        <f t="shared" ref="AD7:AD17" si="14">K7+K26+K45+K64+K83+K102+K121+K140+K159+K178+K197+K216+K235+K254+K273</f>
        <v>14</v>
      </c>
      <c r="AE7" s="121">
        <f t="shared" ref="AE7:AE17" si="15">L7+L26+L45+L64+L83+L102+L121+L140+L159+L178+L197+L216+L235+L254+L273</f>
        <v>0</v>
      </c>
      <c r="AF7" s="121">
        <f t="shared" ref="AF7:AF17" si="16">M7+M26+M45+M64+M83+M102+M121+M140+M159+M178+M197+M216+M235+M254+M273</f>
        <v>35</v>
      </c>
      <c r="AG7" s="78">
        <f t="shared" ref="AG7:AG17" si="17">U7+V7</f>
        <v>16641</v>
      </c>
      <c r="AH7" s="79">
        <f t="shared" ref="AH7:AH17" si="18">O7+O26+O45+O64+O83+O102+O121+O140+O159+O178+O197+O216+O235+O254+O273</f>
        <v>549</v>
      </c>
      <c r="AI7" s="79">
        <f t="shared" ref="AI7:AI17" si="19">P7+P26+P45+P64+P83+P102+P121+P140+P159+P178+P197+P216+P235+P254+P273</f>
        <v>705</v>
      </c>
      <c r="AJ7" s="79">
        <f t="shared" ref="AJ7:AJ17" si="20">Q7+Q26+Q45+Q64+Q83+Q102+Q121+Q140+Q159+Q178+Q197+Q216+Q235+Q254+Q273</f>
        <v>1254</v>
      </c>
      <c r="AK7" s="80">
        <f t="shared" ref="AK7:AK17" si="21">AG7+AJ7</f>
        <v>17895</v>
      </c>
    </row>
    <row r="8" spans="1:37" x14ac:dyDescent="0.25">
      <c r="A8" s="75" t="s">
        <v>51</v>
      </c>
      <c r="B8" s="76">
        <v>1161</v>
      </c>
      <c r="C8" s="76">
        <v>6</v>
      </c>
      <c r="D8" s="77"/>
      <c r="E8" s="77">
        <v>4</v>
      </c>
      <c r="F8" s="77"/>
      <c r="G8" s="77"/>
      <c r="H8" s="77"/>
      <c r="I8" s="77"/>
      <c r="J8" s="77"/>
      <c r="K8" s="77">
        <v>2</v>
      </c>
      <c r="L8" s="77"/>
      <c r="M8" s="77"/>
      <c r="N8" s="78">
        <f>B8+C8</f>
        <v>1167</v>
      </c>
      <c r="O8" s="79"/>
      <c r="P8" s="79"/>
      <c r="Q8" s="79">
        <f t="shared" si="3"/>
        <v>0</v>
      </c>
      <c r="R8" s="80">
        <f t="shared" si="4"/>
        <v>1167</v>
      </c>
      <c r="T8" s="75" t="s">
        <v>51</v>
      </c>
      <c r="U8" s="76">
        <f t="shared" si="5"/>
        <v>20125</v>
      </c>
      <c r="V8" s="76">
        <f t="shared" si="6"/>
        <v>266</v>
      </c>
      <c r="W8" s="121">
        <f t="shared" si="7"/>
        <v>41</v>
      </c>
      <c r="X8" s="121">
        <f t="shared" si="8"/>
        <v>31</v>
      </c>
      <c r="Y8" s="121">
        <f t="shared" si="9"/>
        <v>51</v>
      </c>
      <c r="Z8" s="121">
        <f t="shared" si="10"/>
        <v>13</v>
      </c>
      <c r="AA8" s="121">
        <f t="shared" si="11"/>
        <v>2</v>
      </c>
      <c r="AB8" s="121">
        <f t="shared" si="12"/>
        <v>61</v>
      </c>
      <c r="AC8" s="121">
        <f t="shared" si="13"/>
        <v>0</v>
      </c>
      <c r="AD8" s="121">
        <f t="shared" si="14"/>
        <v>7</v>
      </c>
      <c r="AE8" s="121">
        <f t="shared" si="15"/>
        <v>0</v>
      </c>
      <c r="AF8" s="121">
        <f t="shared" si="16"/>
        <v>28</v>
      </c>
      <c r="AG8" s="78">
        <f t="shared" si="17"/>
        <v>20391</v>
      </c>
      <c r="AH8" s="79">
        <f t="shared" si="18"/>
        <v>610</v>
      </c>
      <c r="AI8" s="79">
        <f t="shared" si="19"/>
        <v>696</v>
      </c>
      <c r="AJ8" s="79">
        <f t="shared" si="20"/>
        <v>1306</v>
      </c>
      <c r="AK8" s="80">
        <f>AG8+AJ8</f>
        <v>21697</v>
      </c>
    </row>
    <row r="9" spans="1:37" x14ac:dyDescent="0.25">
      <c r="A9" s="75" t="s">
        <v>52</v>
      </c>
      <c r="B9" s="76">
        <v>1244</v>
      </c>
      <c r="C9" s="76">
        <v>9</v>
      </c>
      <c r="D9" s="77">
        <v>1</v>
      </c>
      <c r="E9" s="77">
        <v>2</v>
      </c>
      <c r="F9" s="77"/>
      <c r="G9" s="77"/>
      <c r="H9" s="77"/>
      <c r="I9" s="77"/>
      <c r="J9" s="77"/>
      <c r="K9" s="77">
        <v>6</v>
      </c>
      <c r="L9" s="77"/>
      <c r="M9" s="77">
        <v>1</v>
      </c>
      <c r="N9" s="78">
        <f t="shared" si="2"/>
        <v>1253</v>
      </c>
      <c r="O9" s="79"/>
      <c r="P9" s="79"/>
      <c r="Q9" s="79">
        <f t="shared" si="3"/>
        <v>0</v>
      </c>
      <c r="R9" s="80">
        <f t="shared" si="4"/>
        <v>1253</v>
      </c>
      <c r="T9" s="75" t="s">
        <v>52</v>
      </c>
      <c r="U9" s="76">
        <f t="shared" si="5"/>
        <v>22557</v>
      </c>
      <c r="V9" s="76">
        <f t="shared" si="6"/>
        <v>1043</v>
      </c>
      <c r="W9" s="121">
        <f t="shared" si="7"/>
        <v>263</v>
      </c>
      <c r="X9" s="121">
        <f t="shared" si="8"/>
        <v>206</v>
      </c>
      <c r="Y9" s="121">
        <f t="shared" si="9"/>
        <v>169</v>
      </c>
      <c r="Z9" s="121">
        <f t="shared" si="10"/>
        <v>55</v>
      </c>
      <c r="AA9" s="121">
        <f t="shared" si="11"/>
        <v>44</v>
      </c>
      <c r="AB9" s="121">
        <f t="shared" si="12"/>
        <v>26</v>
      </c>
      <c r="AC9" s="121">
        <f t="shared" si="13"/>
        <v>113</v>
      </c>
      <c r="AD9" s="121">
        <f t="shared" si="14"/>
        <v>30</v>
      </c>
      <c r="AE9" s="121">
        <f t="shared" si="15"/>
        <v>0</v>
      </c>
      <c r="AF9" s="121">
        <f t="shared" si="16"/>
        <v>90</v>
      </c>
      <c r="AG9" s="78">
        <f t="shared" si="17"/>
        <v>23600</v>
      </c>
      <c r="AH9" s="79">
        <f t="shared" si="18"/>
        <v>1044</v>
      </c>
      <c r="AI9" s="79">
        <f t="shared" si="19"/>
        <v>692</v>
      </c>
      <c r="AJ9" s="79">
        <f t="shared" si="20"/>
        <v>1736</v>
      </c>
      <c r="AK9" s="80">
        <f>AG9+AJ9</f>
        <v>25336</v>
      </c>
    </row>
    <row r="10" spans="1:37" x14ac:dyDescent="0.25">
      <c r="A10" s="75" t="s">
        <v>53</v>
      </c>
      <c r="B10" s="76">
        <v>1021</v>
      </c>
      <c r="C10" s="76">
        <v>17</v>
      </c>
      <c r="D10" s="77">
        <v>6</v>
      </c>
      <c r="E10" s="77">
        <v>4</v>
      </c>
      <c r="F10" s="77"/>
      <c r="G10" s="77">
        <v>3</v>
      </c>
      <c r="H10" s="77"/>
      <c r="I10" s="77"/>
      <c r="J10" s="77"/>
      <c r="K10" s="77"/>
      <c r="L10" s="77"/>
      <c r="M10" s="77">
        <v>4</v>
      </c>
      <c r="N10" s="78">
        <f t="shared" si="2"/>
        <v>1038</v>
      </c>
      <c r="O10" s="79"/>
      <c r="P10" s="79"/>
      <c r="Q10" s="79">
        <f t="shared" si="3"/>
        <v>0</v>
      </c>
      <c r="R10" s="80">
        <f>N10+Q10</f>
        <v>1038</v>
      </c>
      <c r="T10" s="75" t="s">
        <v>53</v>
      </c>
      <c r="U10" s="76">
        <f t="shared" si="5"/>
        <v>26539</v>
      </c>
      <c r="V10" s="76">
        <f t="shared" si="6"/>
        <v>1570</v>
      </c>
      <c r="W10" s="121">
        <f t="shared" si="7"/>
        <v>470</v>
      </c>
      <c r="X10" s="121">
        <f t="shared" si="8"/>
        <v>69</v>
      </c>
      <c r="Y10" s="121">
        <f t="shared" si="9"/>
        <v>547</v>
      </c>
      <c r="Z10" s="121">
        <f t="shared" si="10"/>
        <v>83</v>
      </c>
      <c r="AA10" s="121">
        <f t="shared" si="11"/>
        <v>106</v>
      </c>
      <c r="AB10" s="121">
        <f t="shared" si="12"/>
        <v>56</v>
      </c>
      <c r="AC10" s="121">
        <f t="shared" si="13"/>
        <v>8</v>
      </c>
      <c r="AD10" s="121">
        <f t="shared" si="14"/>
        <v>45</v>
      </c>
      <c r="AE10" s="121">
        <f t="shared" si="15"/>
        <v>1</v>
      </c>
      <c r="AF10" s="121">
        <f t="shared" si="16"/>
        <v>168</v>
      </c>
      <c r="AG10" s="78">
        <f t="shared" si="17"/>
        <v>28109</v>
      </c>
      <c r="AH10" s="79">
        <f t="shared" si="18"/>
        <v>1411</v>
      </c>
      <c r="AI10" s="79">
        <f t="shared" si="19"/>
        <v>736</v>
      </c>
      <c r="AJ10" s="79">
        <f t="shared" si="20"/>
        <v>2147</v>
      </c>
      <c r="AK10" s="80">
        <f t="shared" si="21"/>
        <v>30256</v>
      </c>
    </row>
    <row r="11" spans="1:37" x14ac:dyDescent="0.25">
      <c r="A11" s="75" t="s">
        <v>54</v>
      </c>
      <c r="B11" s="76">
        <v>1077</v>
      </c>
      <c r="C11" s="76">
        <v>10</v>
      </c>
      <c r="D11" s="77">
        <v>8</v>
      </c>
      <c r="E11" s="77">
        <v>1</v>
      </c>
      <c r="F11" s="77"/>
      <c r="G11" s="77">
        <v>1</v>
      </c>
      <c r="H11" s="77"/>
      <c r="I11" s="77"/>
      <c r="J11" s="77"/>
      <c r="K11" s="77"/>
      <c r="L11" s="77"/>
      <c r="M11" s="77"/>
      <c r="N11" s="78">
        <f t="shared" si="2"/>
        <v>1087</v>
      </c>
      <c r="O11" s="79"/>
      <c r="P11" s="79"/>
      <c r="Q11" s="79">
        <f t="shared" si="3"/>
        <v>0</v>
      </c>
      <c r="R11" s="80">
        <f t="shared" si="4"/>
        <v>1087</v>
      </c>
      <c r="T11" s="75" t="s">
        <v>54</v>
      </c>
      <c r="U11" s="76">
        <f t="shared" si="5"/>
        <v>36046</v>
      </c>
      <c r="V11" s="76">
        <f t="shared" si="6"/>
        <v>1871</v>
      </c>
      <c r="W11" s="121">
        <f t="shared" si="7"/>
        <v>696</v>
      </c>
      <c r="X11" s="121">
        <f t="shared" si="8"/>
        <v>115</v>
      </c>
      <c r="Y11" s="121">
        <f t="shared" si="9"/>
        <v>439</v>
      </c>
      <c r="Z11" s="121">
        <f t="shared" si="10"/>
        <v>95</v>
      </c>
      <c r="AA11" s="121">
        <f t="shared" si="11"/>
        <v>27</v>
      </c>
      <c r="AB11" s="121">
        <f t="shared" si="12"/>
        <v>56</v>
      </c>
      <c r="AC11" s="121">
        <f t="shared" si="13"/>
        <v>15</v>
      </c>
      <c r="AD11" s="121">
        <f t="shared" si="14"/>
        <v>77</v>
      </c>
      <c r="AE11" s="121">
        <f t="shared" si="15"/>
        <v>1</v>
      </c>
      <c r="AF11" s="121">
        <f t="shared" si="16"/>
        <v>266</v>
      </c>
      <c r="AG11" s="78">
        <f t="shared" si="17"/>
        <v>37917</v>
      </c>
      <c r="AH11" s="79">
        <f t="shared" si="18"/>
        <v>1960</v>
      </c>
      <c r="AI11" s="79">
        <f t="shared" si="19"/>
        <v>571</v>
      </c>
      <c r="AJ11" s="79">
        <f t="shared" si="20"/>
        <v>2531</v>
      </c>
      <c r="AK11" s="80">
        <f t="shared" si="21"/>
        <v>40448</v>
      </c>
    </row>
    <row r="12" spans="1:37" x14ac:dyDescent="0.25">
      <c r="A12" s="75" t="s">
        <v>55</v>
      </c>
      <c r="B12" s="76">
        <v>1625</v>
      </c>
      <c r="C12" s="76">
        <v>33</v>
      </c>
      <c r="D12" s="77">
        <v>4</v>
      </c>
      <c r="E12" s="77">
        <v>9</v>
      </c>
      <c r="F12" s="77">
        <v>5</v>
      </c>
      <c r="G12" s="77">
        <v>3</v>
      </c>
      <c r="H12" s="77">
        <v>2</v>
      </c>
      <c r="I12" s="77">
        <v>2</v>
      </c>
      <c r="J12" s="77"/>
      <c r="K12" s="77">
        <v>8</v>
      </c>
      <c r="L12" s="77"/>
      <c r="M12" s="77"/>
      <c r="N12" s="78">
        <f t="shared" si="2"/>
        <v>1658</v>
      </c>
      <c r="O12" s="79"/>
      <c r="P12" s="79"/>
      <c r="Q12" s="79">
        <f t="shared" si="3"/>
        <v>0</v>
      </c>
      <c r="R12" s="80">
        <f t="shared" si="4"/>
        <v>1658</v>
      </c>
      <c r="T12" s="75" t="s">
        <v>55</v>
      </c>
      <c r="U12" s="76">
        <f t="shared" si="5"/>
        <v>61629</v>
      </c>
      <c r="V12" s="76">
        <f t="shared" si="6"/>
        <v>3074</v>
      </c>
      <c r="W12" s="121">
        <f t="shared" si="7"/>
        <v>716</v>
      </c>
      <c r="X12" s="121">
        <f t="shared" si="8"/>
        <v>475</v>
      </c>
      <c r="Y12" s="121">
        <f t="shared" si="9"/>
        <v>700</v>
      </c>
      <c r="Z12" s="121">
        <f t="shared" si="10"/>
        <v>125</v>
      </c>
      <c r="AA12" s="121">
        <f t="shared" si="11"/>
        <v>134</v>
      </c>
      <c r="AB12" s="121">
        <f t="shared" si="12"/>
        <v>63</v>
      </c>
      <c r="AC12" s="121">
        <f t="shared" si="13"/>
        <v>141</v>
      </c>
      <c r="AD12" s="121">
        <f t="shared" si="14"/>
        <v>154</v>
      </c>
      <c r="AE12" s="121">
        <f t="shared" si="15"/>
        <v>15</v>
      </c>
      <c r="AF12" s="121">
        <f t="shared" si="16"/>
        <v>495</v>
      </c>
      <c r="AG12" s="78">
        <f t="shared" si="17"/>
        <v>64703</v>
      </c>
      <c r="AH12" s="79">
        <f t="shared" si="18"/>
        <v>2814</v>
      </c>
      <c r="AI12" s="79">
        <f t="shared" si="19"/>
        <v>662</v>
      </c>
      <c r="AJ12" s="79">
        <f t="shared" si="20"/>
        <v>3476</v>
      </c>
      <c r="AK12" s="80">
        <f t="shared" si="21"/>
        <v>68179</v>
      </c>
    </row>
    <row r="13" spans="1:37" x14ac:dyDescent="0.25">
      <c r="A13" s="75" t="s">
        <v>56</v>
      </c>
      <c r="B13" s="76">
        <v>1599</v>
      </c>
      <c r="C13" s="76">
        <v>29</v>
      </c>
      <c r="D13" s="77">
        <v>4</v>
      </c>
      <c r="E13" s="77">
        <v>5</v>
      </c>
      <c r="F13" s="77">
        <v>4</v>
      </c>
      <c r="G13" s="77">
        <v>4</v>
      </c>
      <c r="H13" s="77">
        <v>3</v>
      </c>
      <c r="I13" s="77">
        <v>4</v>
      </c>
      <c r="J13" s="77"/>
      <c r="K13" s="77">
        <v>5</v>
      </c>
      <c r="L13" s="77"/>
      <c r="M13" s="77"/>
      <c r="N13" s="78">
        <f t="shared" si="2"/>
        <v>1628</v>
      </c>
      <c r="O13" s="79"/>
      <c r="P13" s="79"/>
      <c r="Q13" s="79">
        <f t="shared" si="3"/>
        <v>0</v>
      </c>
      <c r="R13" s="80">
        <f t="shared" si="4"/>
        <v>1628</v>
      </c>
      <c r="T13" s="75" t="s">
        <v>56</v>
      </c>
      <c r="U13" s="76">
        <f t="shared" si="5"/>
        <v>59843</v>
      </c>
      <c r="V13" s="76">
        <f t="shared" si="6"/>
        <v>3248</v>
      </c>
      <c r="W13" s="121">
        <f t="shared" si="7"/>
        <v>622</v>
      </c>
      <c r="X13" s="121">
        <f t="shared" si="8"/>
        <v>552</v>
      </c>
      <c r="Y13" s="121">
        <f t="shared" si="9"/>
        <v>863</v>
      </c>
      <c r="Z13" s="121">
        <f t="shared" si="10"/>
        <v>135</v>
      </c>
      <c r="AA13" s="121">
        <f t="shared" si="11"/>
        <v>121</v>
      </c>
      <c r="AB13" s="121">
        <f t="shared" si="12"/>
        <v>71</v>
      </c>
      <c r="AC13" s="121">
        <f t="shared" si="13"/>
        <v>44</v>
      </c>
      <c r="AD13" s="121">
        <f t="shared" si="14"/>
        <v>286</v>
      </c>
      <c r="AE13" s="121">
        <f t="shared" si="15"/>
        <v>57</v>
      </c>
      <c r="AF13" s="121">
        <f t="shared" si="16"/>
        <v>450</v>
      </c>
      <c r="AG13" s="78">
        <f t="shared" si="17"/>
        <v>63091</v>
      </c>
      <c r="AH13" s="79">
        <f t="shared" si="18"/>
        <v>2468</v>
      </c>
      <c r="AI13" s="79">
        <f t="shared" si="19"/>
        <v>880</v>
      </c>
      <c r="AJ13" s="79">
        <f t="shared" si="20"/>
        <v>3348</v>
      </c>
      <c r="AK13" s="80">
        <f>AG13+AJ13</f>
        <v>66439</v>
      </c>
    </row>
    <row r="14" spans="1:37" x14ac:dyDescent="0.25">
      <c r="A14" s="75" t="s">
        <v>57</v>
      </c>
      <c r="B14" s="76">
        <v>1205</v>
      </c>
      <c r="C14" s="76">
        <v>13</v>
      </c>
      <c r="D14" s="77">
        <v>7</v>
      </c>
      <c r="E14" s="77">
        <v>4</v>
      </c>
      <c r="F14" s="77"/>
      <c r="G14" s="77">
        <v>2</v>
      </c>
      <c r="H14" s="77"/>
      <c r="I14" s="77"/>
      <c r="J14" s="77"/>
      <c r="K14" s="77"/>
      <c r="L14" s="77"/>
      <c r="M14" s="77"/>
      <c r="N14" s="78">
        <f t="shared" si="2"/>
        <v>1218</v>
      </c>
      <c r="O14" s="79"/>
      <c r="P14" s="79"/>
      <c r="Q14" s="79">
        <f t="shared" si="3"/>
        <v>0</v>
      </c>
      <c r="R14" s="80">
        <f t="shared" si="4"/>
        <v>1218</v>
      </c>
      <c r="T14" s="75" t="s">
        <v>57</v>
      </c>
      <c r="U14" s="76">
        <f t="shared" si="5"/>
        <v>30705</v>
      </c>
      <c r="V14" s="76">
        <f t="shared" si="6"/>
        <v>1064</v>
      </c>
      <c r="W14" s="121">
        <f t="shared" si="7"/>
        <v>351</v>
      </c>
      <c r="X14" s="121">
        <f t="shared" si="8"/>
        <v>159</v>
      </c>
      <c r="Y14" s="121">
        <f t="shared" si="9"/>
        <v>220</v>
      </c>
      <c r="Z14" s="121">
        <f t="shared" si="10"/>
        <v>82</v>
      </c>
      <c r="AA14" s="121">
        <f t="shared" si="11"/>
        <v>17</v>
      </c>
      <c r="AB14" s="121">
        <f t="shared" si="12"/>
        <v>20</v>
      </c>
      <c r="AC14" s="121">
        <f t="shared" si="13"/>
        <v>9</v>
      </c>
      <c r="AD14" s="121">
        <f t="shared" si="14"/>
        <v>53</v>
      </c>
      <c r="AE14" s="121">
        <f t="shared" si="15"/>
        <v>0</v>
      </c>
      <c r="AF14" s="121">
        <f t="shared" si="16"/>
        <v>130</v>
      </c>
      <c r="AG14" s="78">
        <f t="shared" si="17"/>
        <v>31769</v>
      </c>
      <c r="AH14" s="79">
        <f t="shared" si="18"/>
        <v>1162</v>
      </c>
      <c r="AI14" s="79">
        <f t="shared" si="19"/>
        <v>684</v>
      </c>
      <c r="AJ14" s="79">
        <f t="shared" si="20"/>
        <v>1846</v>
      </c>
      <c r="AK14" s="80">
        <f t="shared" si="21"/>
        <v>33615</v>
      </c>
    </row>
    <row r="15" spans="1:37" x14ac:dyDescent="0.25">
      <c r="A15" s="75" t="s">
        <v>58</v>
      </c>
      <c r="B15" s="76">
        <v>1586</v>
      </c>
      <c r="C15" s="76">
        <v>14</v>
      </c>
      <c r="D15" s="77">
        <v>9</v>
      </c>
      <c r="E15" s="77"/>
      <c r="F15" s="77">
        <v>2</v>
      </c>
      <c r="G15" s="77"/>
      <c r="H15" s="77"/>
      <c r="I15" s="77"/>
      <c r="J15" s="77"/>
      <c r="K15" s="77">
        <v>3</v>
      </c>
      <c r="L15" s="77"/>
      <c r="M15" s="77"/>
      <c r="N15" s="78">
        <f t="shared" si="2"/>
        <v>1600</v>
      </c>
      <c r="O15" s="79"/>
      <c r="P15" s="79"/>
      <c r="Q15" s="79">
        <f t="shared" si="3"/>
        <v>0</v>
      </c>
      <c r="R15" s="80">
        <f t="shared" si="4"/>
        <v>1600</v>
      </c>
      <c r="T15" s="75" t="s">
        <v>58</v>
      </c>
      <c r="U15" s="76">
        <f t="shared" si="5"/>
        <v>25493</v>
      </c>
      <c r="V15" s="76">
        <f t="shared" si="6"/>
        <v>755</v>
      </c>
      <c r="W15" s="121">
        <f t="shared" si="7"/>
        <v>358</v>
      </c>
      <c r="X15" s="121">
        <f t="shared" si="8"/>
        <v>39</v>
      </c>
      <c r="Y15" s="121">
        <f t="shared" si="9"/>
        <v>122</v>
      </c>
      <c r="Z15" s="121">
        <f t="shared" si="10"/>
        <v>38</v>
      </c>
      <c r="AA15" s="121">
        <f t="shared" si="11"/>
        <v>14</v>
      </c>
      <c r="AB15" s="121">
        <f t="shared" si="12"/>
        <v>19</v>
      </c>
      <c r="AC15" s="121">
        <f t="shared" si="13"/>
        <v>1</v>
      </c>
      <c r="AD15" s="121">
        <f t="shared" si="14"/>
        <v>17</v>
      </c>
      <c r="AE15" s="121">
        <f t="shared" si="15"/>
        <v>0</v>
      </c>
      <c r="AF15" s="121">
        <f t="shared" si="16"/>
        <v>104</v>
      </c>
      <c r="AG15" s="78">
        <f t="shared" si="17"/>
        <v>26248</v>
      </c>
      <c r="AH15" s="79">
        <f t="shared" si="18"/>
        <v>713</v>
      </c>
      <c r="AI15" s="79">
        <f t="shared" si="19"/>
        <v>893</v>
      </c>
      <c r="AJ15" s="79">
        <f t="shared" si="20"/>
        <v>1606</v>
      </c>
      <c r="AK15" s="80">
        <f t="shared" si="21"/>
        <v>27854</v>
      </c>
    </row>
    <row r="16" spans="1:37" x14ac:dyDescent="0.25">
      <c r="A16" s="75" t="s">
        <v>59</v>
      </c>
      <c r="B16" s="76">
        <v>1576</v>
      </c>
      <c r="C16" s="76">
        <v>3</v>
      </c>
      <c r="D16" s="77">
        <v>3</v>
      </c>
      <c r="E16" s="77"/>
      <c r="F16" s="77"/>
      <c r="G16" s="77"/>
      <c r="H16" s="77"/>
      <c r="I16" s="77"/>
      <c r="J16" s="77"/>
      <c r="K16" s="77"/>
      <c r="L16" s="77"/>
      <c r="M16" s="77"/>
      <c r="N16" s="78">
        <f t="shared" si="2"/>
        <v>1579</v>
      </c>
      <c r="O16" s="79"/>
      <c r="P16" s="79"/>
      <c r="Q16" s="79">
        <f t="shared" si="3"/>
        <v>0</v>
      </c>
      <c r="R16" s="80">
        <f t="shared" si="4"/>
        <v>1579</v>
      </c>
      <c r="T16" s="75" t="s">
        <v>59</v>
      </c>
      <c r="U16" s="76">
        <f t="shared" si="5"/>
        <v>22029</v>
      </c>
      <c r="V16" s="76">
        <f t="shared" si="6"/>
        <v>133</v>
      </c>
      <c r="W16" s="121">
        <f t="shared" si="7"/>
        <v>23</v>
      </c>
      <c r="X16" s="121">
        <f t="shared" si="8"/>
        <v>8</v>
      </c>
      <c r="Y16" s="121">
        <f t="shared" si="9"/>
        <v>43</v>
      </c>
      <c r="Z16" s="121">
        <f t="shared" si="10"/>
        <v>1</v>
      </c>
      <c r="AA16" s="121">
        <f t="shared" si="11"/>
        <v>2</v>
      </c>
      <c r="AB16" s="121">
        <f t="shared" si="12"/>
        <v>10</v>
      </c>
      <c r="AC16" s="121">
        <f t="shared" si="13"/>
        <v>0</v>
      </c>
      <c r="AD16" s="121">
        <f t="shared" si="14"/>
        <v>2</v>
      </c>
      <c r="AE16" s="121">
        <f t="shared" si="15"/>
        <v>2</v>
      </c>
      <c r="AF16" s="121">
        <f t="shared" si="16"/>
        <v>5</v>
      </c>
      <c r="AG16" s="78">
        <f t="shared" si="17"/>
        <v>22162</v>
      </c>
      <c r="AH16" s="79">
        <f t="shared" si="18"/>
        <v>593</v>
      </c>
      <c r="AI16" s="79">
        <f t="shared" si="19"/>
        <v>756</v>
      </c>
      <c r="AJ16" s="79">
        <f t="shared" si="20"/>
        <v>1349</v>
      </c>
      <c r="AK16" s="80">
        <f t="shared" si="21"/>
        <v>23511</v>
      </c>
    </row>
    <row r="17" spans="1:37" ht="15.75" thickBot="1" x14ac:dyDescent="0.3">
      <c r="A17" s="81" t="s">
        <v>60</v>
      </c>
      <c r="B17" s="82">
        <v>1304</v>
      </c>
      <c r="C17" s="76">
        <v>3</v>
      </c>
      <c r="D17" s="83">
        <v>1</v>
      </c>
      <c r="E17" s="83"/>
      <c r="F17" s="83"/>
      <c r="G17" s="83"/>
      <c r="H17" s="83"/>
      <c r="I17" s="83">
        <v>2</v>
      </c>
      <c r="J17" s="83"/>
      <c r="K17" s="83"/>
      <c r="L17" s="83"/>
      <c r="M17" s="83"/>
      <c r="N17" s="78">
        <f t="shared" si="2"/>
        <v>1307</v>
      </c>
      <c r="O17" s="84"/>
      <c r="P17" s="84"/>
      <c r="Q17" s="79">
        <f t="shared" si="3"/>
        <v>0</v>
      </c>
      <c r="R17" s="80">
        <f t="shared" si="4"/>
        <v>1307</v>
      </c>
      <c r="T17" s="81" t="s">
        <v>60</v>
      </c>
      <c r="U17" s="76">
        <f t="shared" si="5"/>
        <v>19983</v>
      </c>
      <c r="V17" s="76">
        <f t="shared" si="6"/>
        <v>201</v>
      </c>
      <c r="W17" s="121">
        <f t="shared" si="7"/>
        <v>64</v>
      </c>
      <c r="X17" s="121">
        <f t="shared" si="8"/>
        <v>12</v>
      </c>
      <c r="Y17" s="121">
        <f t="shared" si="9"/>
        <v>12</v>
      </c>
      <c r="Z17" s="121">
        <f t="shared" si="10"/>
        <v>9</v>
      </c>
      <c r="AA17" s="121">
        <f t="shared" si="11"/>
        <v>4</v>
      </c>
      <c r="AB17" s="121">
        <f t="shared" si="12"/>
        <v>15</v>
      </c>
      <c r="AC17" s="121">
        <f t="shared" si="13"/>
        <v>0</v>
      </c>
      <c r="AD17" s="121">
        <f t="shared" si="14"/>
        <v>5</v>
      </c>
      <c r="AE17" s="121">
        <f t="shared" si="15"/>
        <v>0</v>
      </c>
      <c r="AF17" s="121">
        <f t="shared" si="16"/>
        <v>32</v>
      </c>
      <c r="AG17" s="78">
        <f t="shared" si="17"/>
        <v>20184</v>
      </c>
      <c r="AH17" s="79">
        <f t="shared" si="18"/>
        <v>421</v>
      </c>
      <c r="AI17" s="79">
        <f t="shared" si="19"/>
        <v>460</v>
      </c>
      <c r="AJ17" s="79">
        <f t="shared" si="20"/>
        <v>881</v>
      </c>
      <c r="AK17" s="106">
        <f t="shared" si="21"/>
        <v>21065</v>
      </c>
    </row>
    <row r="18" spans="1:37" ht="15.75" thickBot="1" x14ac:dyDescent="0.3">
      <c r="A18" s="85" t="s">
        <v>21</v>
      </c>
      <c r="B18" s="86">
        <f t="shared" ref="B18:I18" si="22">SUM(B6:B17)</f>
        <v>15821</v>
      </c>
      <c r="C18" s="86">
        <f t="shared" si="22"/>
        <v>167</v>
      </c>
      <c r="D18" s="87">
        <f t="shared" si="22"/>
        <v>51</v>
      </c>
      <c r="E18" s="87">
        <f t="shared" si="22"/>
        <v>31</v>
      </c>
      <c r="F18" s="87">
        <f t="shared" si="22"/>
        <v>16</v>
      </c>
      <c r="G18" s="87">
        <f t="shared" si="22"/>
        <v>19</v>
      </c>
      <c r="H18" s="87">
        <f t="shared" si="22"/>
        <v>5</v>
      </c>
      <c r="I18" s="87">
        <f t="shared" si="22"/>
        <v>9</v>
      </c>
      <c r="J18" s="87">
        <f t="shared" ref="J18:N18" si="23">SUM(J6:J17)</f>
        <v>0</v>
      </c>
      <c r="K18" s="87">
        <f>SUM(K6:K17)</f>
        <v>32</v>
      </c>
      <c r="L18" s="87">
        <f t="shared" si="23"/>
        <v>0</v>
      </c>
      <c r="M18" s="87">
        <f>SUM(M6:M17)</f>
        <v>5</v>
      </c>
      <c r="N18" s="88">
        <f t="shared" si="23"/>
        <v>15988</v>
      </c>
      <c r="O18" s="89"/>
      <c r="P18" s="89"/>
      <c r="Q18" s="89">
        <f t="shared" ref="Q18:R18" si="24">SUM(Q6:Q17)</f>
        <v>0</v>
      </c>
      <c r="R18" s="90">
        <f t="shared" si="24"/>
        <v>15988</v>
      </c>
      <c r="T18" s="85" t="s">
        <v>21</v>
      </c>
      <c r="U18" s="86">
        <f>SUM(U6:U17)+B284</f>
        <v>365161</v>
      </c>
      <c r="V18" s="86">
        <f>SUM(V6:V17)</f>
        <v>13469</v>
      </c>
      <c r="W18" s="87">
        <f>SUM(W6:W17)</f>
        <v>3654</v>
      </c>
      <c r="X18" s="87">
        <f>SUM(X6:X17)</f>
        <v>1681</v>
      </c>
      <c r="Y18" s="87">
        <f>SUM(Y6:Y17)</f>
        <v>3235</v>
      </c>
      <c r="Z18" s="87">
        <f t="shared" ref="Z18:AE18" si="25">SUM(Z6:Z17)</f>
        <v>654</v>
      </c>
      <c r="AA18" s="87">
        <f t="shared" si="25"/>
        <v>475</v>
      </c>
      <c r="AB18" s="87">
        <f t="shared" si="25"/>
        <v>409</v>
      </c>
      <c r="AC18" s="87">
        <f t="shared" si="25"/>
        <v>331</v>
      </c>
      <c r="AD18" s="87">
        <f t="shared" si="25"/>
        <v>695</v>
      </c>
      <c r="AE18" s="87">
        <f t="shared" si="25"/>
        <v>78</v>
      </c>
      <c r="AF18" s="87">
        <f>SUM(AF6:AF17)</f>
        <v>1817</v>
      </c>
      <c r="AG18" s="88">
        <f>U18+V18</f>
        <v>378630</v>
      </c>
      <c r="AH18" s="89">
        <f>SUM(AH6:AH17)</f>
        <v>14182</v>
      </c>
      <c r="AI18" s="89">
        <f>SUM(AI6:AI17)</f>
        <v>8376</v>
      </c>
      <c r="AJ18" s="89">
        <f>SUM(AJ6:AJ17)</f>
        <v>22558</v>
      </c>
      <c r="AK18" s="108">
        <f>SUM(AK6:AK17)</f>
        <v>394688</v>
      </c>
    </row>
    <row r="19" spans="1:37" ht="15.75" thickBot="1" x14ac:dyDescent="0.3">
      <c r="A19" s="85" t="s">
        <v>61</v>
      </c>
      <c r="B19" s="86">
        <f t="shared" ref="B19:C19" si="26">B18/4</f>
        <v>3955.25</v>
      </c>
      <c r="C19" s="86">
        <f t="shared" si="26"/>
        <v>41.75</v>
      </c>
      <c r="D19" s="87">
        <f>D18/4</f>
        <v>12.75</v>
      </c>
      <c r="E19" s="87">
        <f t="shared" ref="E19:R19" si="27">E18/4</f>
        <v>7.75</v>
      </c>
      <c r="F19" s="87">
        <f t="shared" si="27"/>
        <v>4</v>
      </c>
      <c r="G19" s="87">
        <f t="shared" si="27"/>
        <v>4.75</v>
      </c>
      <c r="H19" s="87">
        <f t="shared" si="27"/>
        <v>1.25</v>
      </c>
      <c r="I19" s="87">
        <f t="shared" si="27"/>
        <v>2.25</v>
      </c>
      <c r="J19" s="87">
        <f t="shared" si="27"/>
        <v>0</v>
      </c>
      <c r="K19" s="87">
        <f t="shared" si="27"/>
        <v>8</v>
      </c>
      <c r="L19" s="87">
        <f t="shared" si="27"/>
        <v>0</v>
      </c>
      <c r="M19" s="87">
        <f t="shared" si="27"/>
        <v>1.25</v>
      </c>
      <c r="N19" s="88">
        <f t="shared" si="27"/>
        <v>3997</v>
      </c>
      <c r="O19" s="89">
        <f t="shared" si="27"/>
        <v>0</v>
      </c>
      <c r="P19" s="89">
        <f t="shared" si="27"/>
        <v>0</v>
      </c>
      <c r="Q19" s="89">
        <f t="shared" si="27"/>
        <v>0</v>
      </c>
      <c r="R19" s="90">
        <f t="shared" si="27"/>
        <v>3997</v>
      </c>
      <c r="T19" s="110" t="s">
        <v>61</v>
      </c>
      <c r="U19" s="111">
        <f>U18/4</f>
        <v>91290.25</v>
      </c>
      <c r="V19" s="111">
        <f>V18/4</f>
        <v>3367.25</v>
      </c>
      <c r="W19" s="112">
        <f t="shared" ref="W19:AJ19" si="28">W18/4</f>
        <v>913.5</v>
      </c>
      <c r="X19" s="112">
        <f t="shared" si="28"/>
        <v>420.25</v>
      </c>
      <c r="Y19" s="112">
        <f t="shared" si="28"/>
        <v>808.75</v>
      </c>
      <c r="Z19" s="112">
        <f t="shared" si="28"/>
        <v>163.5</v>
      </c>
      <c r="AA19" s="112">
        <f t="shared" si="28"/>
        <v>118.75</v>
      </c>
      <c r="AB19" s="112">
        <f t="shared" si="28"/>
        <v>102.25</v>
      </c>
      <c r="AC19" s="112">
        <f t="shared" si="28"/>
        <v>82.75</v>
      </c>
      <c r="AD19" s="112">
        <f t="shared" si="28"/>
        <v>173.75</v>
      </c>
      <c r="AE19" s="112">
        <f t="shared" si="28"/>
        <v>19.5</v>
      </c>
      <c r="AF19" s="112">
        <f t="shared" si="28"/>
        <v>454.25</v>
      </c>
      <c r="AG19" s="113">
        <f>U19+V19</f>
        <v>94657.5</v>
      </c>
      <c r="AH19" s="114">
        <f>AH18/4</f>
        <v>3545.5</v>
      </c>
      <c r="AI19" s="114">
        <f t="shared" si="28"/>
        <v>2094</v>
      </c>
      <c r="AJ19" s="114">
        <f t="shared" si="28"/>
        <v>5639.5</v>
      </c>
      <c r="AK19" s="115">
        <f>AK18/4</f>
        <v>98672</v>
      </c>
    </row>
    <row r="22" spans="1:37" x14ac:dyDescent="0.25">
      <c r="A22" s="312" t="s">
        <v>44</v>
      </c>
      <c r="B22" s="289" t="s">
        <v>62</v>
      </c>
      <c r="C22" s="315"/>
      <c r="D22" s="315"/>
      <c r="E22" s="315"/>
      <c r="F22" s="315"/>
      <c r="G22" s="315"/>
      <c r="H22" s="315"/>
      <c r="I22" s="315"/>
      <c r="J22" s="315"/>
      <c r="K22" s="315"/>
      <c r="L22" s="315"/>
      <c r="M22" s="315"/>
      <c r="N22" s="316"/>
      <c r="O22" s="317" t="s">
        <v>4</v>
      </c>
      <c r="P22" s="318"/>
      <c r="Q22" s="319"/>
      <c r="R22" s="307" t="s">
        <v>5</v>
      </c>
    </row>
    <row r="23" spans="1:37" x14ac:dyDescent="0.25">
      <c r="A23" s="313"/>
      <c r="B23" s="301" t="s">
        <v>19</v>
      </c>
      <c r="C23" s="301" t="s">
        <v>20</v>
      </c>
      <c r="D23" s="303" t="s">
        <v>8</v>
      </c>
      <c r="E23" s="303" t="s">
        <v>9</v>
      </c>
      <c r="F23" s="303" t="s">
        <v>10</v>
      </c>
      <c r="G23" s="303" t="s">
        <v>11</v>
      </c>
      <c r="H23" s="303" t="s">
        <v>12</v>
      </c>
      <c r="I23" s="303" t="s">
        <v>13</v>
      </c>
      <c r="J23" s="303" t="s">
        <v>14</v>
      </c>
      <c r="K23" s="303" t="s">
        <v>15</v>
      </c>
      <c r="L23" s="303" t="s">
        <v>16</v>
      </c>
      <c r="M23" s="303" t="s">
        <v>17</v>
      </c>
      <c r="N23" s="310" t="s">
        <v>46</v>
      </c>
      <c r="O23" s="320"/>
      <c r="P23" s="321"/>
      <c r="Q23" s="322"/>
      <c r="R23" s="308"/>
      <c r="T23" s="347" t="s">
        <v>82</v>
      </c>
      <c r="U23" s="347"/>
      <c r="V23" s="347"/>
      <c r="W23">
        <f>W11+W12+W13+W14</f>
        <v>2385</v>
      </c>
      <c r="X23">
        <f t="shared" ref="X23:AF23" si="29">X11+X12+X13+X14</f>
        <v>1301</v>
      </c>
      <c r="Y23">
        <f t="shared" si="29"/>
        <v>2222</v>
      </c>
      <c r="Z23">
        <f t="shared" si="29"/>
        <v>437</v>
      </c>
      <c r="AA23">
        <f>AA11+AA12+AA13+AA14</f>
        <v>299</v>
      </c>
      <c r="AB23">
        <f t="shared" si="29"/>
        <v>210</v>
      </c>
      <c r="AC23">
        <f t="shared" si="29"/>
        <v>209</v>
      </c>
      <c r="AD23">
        <f t="shared" si="29"/>
        <v>570</v>
      </c>
      <c r="AE23">
        <f t="shared" si="29"/>
        <v>73</v>
      </c>
      <c r="AF23">
        <f t="shared" si="29"/>
        <v>1341</v>
      </c>
    </row>
    <row r="24" spans="1:37" x14ac:dyDescent="0.25">
      <c r="A24" s="314"/>
      <c r="B24" s="302"/>
      <c r="C24" s="302"/>
      <c r="D24" s="304"/>
      <c r="E24" s="304"/>
      <c r="F24" s="304"/>
      <c r="G24" s="304"/>
      <c r="H24" s="304"/>
      <c r="I24" s="304"/>
      <c r="J24" s="304"/>
      <c r="K24" s="304"/>
      <c r="L24" s="304"/>
      <c r="M24" s="304"/>
      <c r="N24" s="311"/>
      <c r="O24" s="74" t="s">
        <v>47</v>
      </c>
      <c r="P24" s="74" t="s">
        <v>48</v>
      </c>
      <c r="Q24" s="74" t="s">
        <v>21</v>
      </c>
      <c r="R24" s="309"/>
    </row>
    <row r="25" spans="1:37" x14ac:dyDescent="0.25">
      <c r="A25" s="75" t="s">
        <v>49</v>
      </c>
      <c r="B25" s="76">
        <v>68</v>
      </c>
      <c r="C25" s="76">
        <f t="shared" ref="C25:C29" si="30">SUM(D25:M25)</f>
        <v>0</v>
      </c>
      <c r="D25" s="77">
        <v>0</v>
      </c>
      <c r="E25" s="77">
        <v>0</v>
      </c>
      <c r="F25" s="77">
        <v>0</v>
      </c>
      <c r="G25" s="77">
        <v>0</v>
      </c>
      <c r="H25" s="77">
        <v>0</v>
      </c>
      <c r="I25" s="77">
        <v>0</v>
      </c>
      <c r="J25" s="77">
        <v>0</v>
      </c>
      <c r="K25" s="77">
        <v>0</v>
      </c>
      <c r="L25" s="77">
        <v>0</v>
      </c>
      <c r="M25" s="77">
        <v>0</v>
      </c>
      <c r="N25" s="78">
        <f>B25+C25</f>
        <v>68</v>
      </c>
      <c r="O25" s="79">
        <v>20</v>
      </c>
      <c r="P25" s="79"/>
      <c r="Q25" s="79">
        <f>O25+P25</f>
        <v>20</v>
      </c>
      <c r="R25" s="80">
        <f>N25+Q25</f>
        <v>88</v>
      </c>
    </row>
    <row r="26" spans="1:37" x14ac:dyDescent="0.25">
      <c r="A26" s="75" t="s">
        <v>50</v>
      </c>
      <c r="B26" s="76">
        <v>96</v>
      </c>
      <c r="C26" s="76">
        <f t="shared" si="30"/>
        <v>8</v>
      </c>
      <c r="D26" s="77">
        <v>6</v>
      </c>
      <c r="E26" s="77">
        <v>0</v>
      </c>
      <c r="F26" s="77">
        <v>0</v>
      </c>
      <c r="G26" s="77">
        <v>0</v>
      </c>
      <c r="H26" s="77">
        <v>0</v>
      </c>
      <c r="I26" s="77">
        <v>2</v>
      </c>
      <c r="J26" s="77">
        <v>0</v>
      </c>
      <c r="K26" s="77">
        <v>0</v>
      </c>
      <c r="L26" s="77">
        <v>0</v>
      </c>
      <c r="M26" s="77">
        <v>0</v>
      </c>
      <c r="N26" s="78">
        <f t="shared" ref="N26:N36" si="31">B26+C26</f>
        <v>104</v>
      </c>
      <c r="O26" s="79">
        <v>48</v>
      </c>
      <c r="P26" s="79"/>
      <c r="Q26" s="79">
        <f t="shared" ref="Q26:Q36" si="32">O26+P26</f>
        <v>48</v>
      </c>
      <c r="R26" s="80">
        <f t="shared" ref="R26:R36" si="33">N26+Q26</f>
        <v>152</v>
      </c>
    </row>
    <row r="27" spans="1:37" x14ac:dyDescent="0.25">
      <c r="A27" s="75" t="s">
        <v>51</v>
      </c>
      <c r="B27" s="76">
        <v>351</v>
      </c>
      <c r="C27" s="76">
        <f t="shared" si="30"/>
        <v>73</v>
      </c>
      <c r="D27" s="77">
        <v>14</v>
      </c>
      <c r="E27" s="77">
        <v>2</v>
      </c>
      <c r="F27" s="77">
        <v>0</v>
      </c>
      <c r="G27" s="77">
        <v>1</v>
      </c>
      <c r="H27" s="77">
        <v>0</v>
      </c>
      <c r="I27" s="77">
        <v>54</v>
      </c>
      <c r="J27" s="77">
        <v>0</v>
      </c>
      <c r="K27" s="77">
        <v>0</v>
      </c>
      <c r="L27" s="77">
        <v>0</v>
      </c>
      <c r="M27" s="77">
        <v>2</v>
      </c>
      <c r="N27" s="78">
        <f t="shared" si="31"/>
        <v>424</v>
      </c>
      <c r="O27" s="79">
        <v>140</v>
      </c>
      <c r="P27" s="79"/>
      <c r="Q27" s="79">
        <f t="shared" si="32"/>
        <v>140</v>
      </c>
      <c r="R27" s="80">
        <f t="shared" si="33"/>
        <v>564</v>
      </c>
    </row>
    <row r="28" spans="1:37" x14ac:dyDescent="0.25">
      <c r="A28" s="75" t="s">
        <v>52</v>
      </c>
      <c r="B28" s="76">
        <v>1586</v>
      </c>
      <c r="C28" s="76">
        <f t="shared" si="30"/>
        <v>434</v>
      </c>
      <c r="D28" s="77">
        <v>129</v>
      </c>
      <c r="E28" s="77">
        <v>103</v>
      </c>
      <c r="F28" s="77">
        <v>31</v>
      </c>
      <c r="G28" s="77">
        <v>1</v>
      </c>
      <c r="H28" s="77">
        <v>16</v>
      </c>
      <c r="I28" s="77">
        <v>9</v>
      </c>
      <c r="J28" s="77">
        <v>110</v>
      </c>
      <c r="K28" s="77">
        <v>15</v>
      </c>
      <c r="L28" s="77">
        <v>0</v>
      </c>
      <c r="M28" s="77">
        <v>20</v>
      </c>
      <c r="N28" s="78">
        <f t="shared" si="31"/>
        <v>2020</v>
      </c>
      <c r="O28" s="79">
        <v>608</v>
      </c>
      <c r="P28" s="79"/>
      <c r="Q28" s="79">
        <f t="shared" si="32"/>
        <v>608</v>
      </c>
      <c r="R28" s="80">
        <f t="shared" si="33"/>
        <v>2628</v>
      </c>
    </row>
    <row r="29" spans="1:37" x14ac:dyDescent="0.25">
      <c r="A29" s="75" t="s">
        <v>53</v>
      </c>
      <c r="B29" s="76">
        <v>3311</v>
      </c>
      <c r="C29" s="76">
        <f t="shared" si="30"/>
        <v>446</v>
      </c>
      <c r="D29" s="77">
        <v>256</v>
      </c>
      <c r="E29" s="77">
        <v>11</v>
      </c>
      <c r="F29" s="77">
        <v>49</v>
      </c>
      <c r="G29" s="77">
        <v>10</v>
      </c>
      <c r="H29" s="77">
        <v>49</v>
      </c>
      <c r="I29" s="77">
        <v>16</v>
      </c>
      <c r="J29" s="77">
        <v>2</v>
      </c>
      <c r="K29" s="77">
        <v>22</v>
      </c>
      <c r="L29" s="77">
        <v>0</v>
      </c>
      <c r="M29" s="77">
        <v>31</v>
      </c>
      <c r="N29" s="78">
        <f t="shared" si="31"/>
        <v>3757</v>
      </c>
      <c r="O29" s="79">
        <v>978</v>
      </c>
      <c r="P29" s="79"/>
      <c r="Q29" s="79">
        <f t="shared" si="32"/>
        <v>978</v>
      </c>
      <c r="R29" s="80">
        <f t="shared" si="33"/>
        <v>4735</v>
      </c>
    </row>
    <row r="30" spans="1:37" x14ac:dyDescent="0.25">
      <c r="A30" s="75" t="s">
        <v>54</v>
      </c>
      <c r="B30" s="76">
        <v>7481</v>
      </c>
      <c r="C30" s="76">
        <f>SUM(D30:M30)</f>
        <v>653</v>
      </c>
      <c r="D30" s="77">
        <v>339</v>
      </c>
      <c r="E30" s="77">
        <v>18</v>
      </c>
      <c r="F30" s="77">
        <v>84</v>
      </c>
      <c r="G30" s="77">
        <v>49</v>
      </c>
      <c r="H30" s="77">
        <v>8</v>
      </c>
      <c r="I30" s="77">
        <v>0</v>
      </c>
      <c r="J30" s="77">
        <v>8</v>
      </c>
      <c r="K30" s="77">
        <v>44</v>
      </c>
      <c r="L30" s="77">
        <v>0</v>
      </c>
      <c r="M30" s="77">
        <v>103</v>
      </c>
      <c r="N30" s="78">
        <f t="shared" si="31"/>
        <v>8134</v>
      </c>
      <c r="O30" s="79">
        <v>1428</v>
      </c>
      <c r="P30" s="79"/>
      <c r="Q30" s="79">
        <f t="shared" si="32"/>
        <v>1428</v>
      </c>
      <c r="R30" s="80">
        <f t="shared" si="33"/>
        <v>9562</v>
      </c>
    </row>
    <row r="31" spans="1:37" x14ac:dyDescent="0.25">
      <c r="A31" s="75" t="s">
        <v>55</v>
      </c>
      <c r="B31" s="76">
        <v>10183</v>
      </c>
      <c r="C31" s="76">
        <f t="shared" ref="C31:C36" si="34">SUM(D31:M31)</f>
        <v>952</v>
      </c>
      <c r="D31" s="77">
        <v>327</v>
      </c>
      <c r="E31" s="77">
        <v>107</v>
      </c>
      <c r="F31" s="77">
        <v>103</v>
      </c>
      <c r="G31" s="77">
        <v>9</v>
      </c>
      <c r="H31" s="77">
        <v>27</v>
      </c>
      <c r="I31" s="77">
        <v>24</v>
      </c>
      <c r="J31" s="77">
        <v>90</v>
      </c>
      <c r="K31" s="77">
        <v>83</v>
      </c>
      <c r="L31" s="77">
        <v>8</v>
      </c>
      <c r="M31" s="77">
        <v>174</v>
      </c>
      <c r="N31" s="78">
        <f t="shared" si="31"/>
        <v>11135</v>
      </c>
      <c r="O31" s="79">
        <v>2285</v>
      </c>
      <c r="P31" s="79"/>
      <c r="Q31" s="79">
        <f t="shared" si="32"/>
        <v>2285</v>
      </c>
      <c r="R31" s="80">
        <f t="shared" si="33"/>
        <v>13420</v>
      </c>
    </row>
    <row r="32" spans="1:37" x14ac:dyDescent="0.25">
      <c r="A32" s="75" t="s">
        <v>56</v>
      </c>
      <c r="B32" s="76">
        <v>9478</v>
      </c>
      <c r="C32" s="76">
        <f t="shared" si="34"/>
        <v>868</v>
      </c>
      <c r="D32" s="77">
        <v>248</v>
      </c>
      <c r="E32" s="77">
        <v>124</v>
      </c>
      <c r="F32" s="77">
        <v>134</v>
      </c>
      <c r="G32" s="77">
        <v>12</v>
      </c>
      <c r="H32" s="77">
        <v>29</v>
      </c>
      <c r="I32" s="77">
        <v>22</v>
      </c>
      <c r="J32" s="77">
        <v>14</v>
      </c>
      <c r="K32" s="77">
        <v>139</v>
      </c>
      <c r="L32" s="77">
        <v>18</v>
      </c>
      <c r="M32" s="77">
        <v>128</v>
      </c>
      <c r="N32" s="78">
        <f t="shared" si="31"/>
        <v>10346</v>
      </c>
      <c r="O32" s="79">
        <v>2010</v>
      </c>
      <c r="P32" s="79"/>
      <c r="Q32" s="79">
        <f t="shared" si="32"/>
        <v>2010</v>
      </c>
      <c r="R32" s="80">
        <f t="shared" si="33"/>
        <v>12356</v>
      </c>
    </row>
    <row r="33" spans="1:18" x14ac:dyDescent="0.25">
      <c r="A33" s="75" t="s">
        <v>57</v>
      </c>
      <c r="B33" s="76">
        <v>2730</v>
      </c>
      <c r="C33" s="76">
        <f t="shared" si="34"/>
        <v>218</v>
      </c>
      <c r="D33" s="77">
        <v>118</v>
      </c>
      <c r="E33" s="77">
        <v>17</v>
      </c>
      <c r="F33" s="77">
        <v>23</v>
      </c>
      <c r="G33" s="77">
        <v>8</v>
      </c>
      <c r="H33" s="77">
        <v>6</v>
      </c>
      <c r="I33" s="77">
        <v>4</v>
      </c>
      <c r="J33" s="77">
        <v>0</v>
      </c>
      <c r="K33" s="77">
        <v>5</v>
      </c>
      <c r="L33" s="77">
        <v>0</v>
      </c>
      <c r="M33" s="77">
        <v>37</v>
      </c>
      <c r="N33" s="78">
        <f t="shared" si="31"/>
        <v>2948</v>
      </c>
      <c r="O33" s="79">
        <v>598</v>
      </c>
      <c r="P33" s="79"/>
      <c r="Q33" s="79">
        <f t="shared" si="32"/>
        <v>598</v>
      </c>
      <c r="R33" s="80">
        <f t="shared" si="33"/>
        <v>3546</v>
      </c>
    </row>
    <row r="34" spans="1:18" x14ac:dyDescent="0.25">
      <c r="A34" s="75" t="s">
        <v>58</v>
      </c>
      <c r="B34" s="76">
        <v>1667</v>
      </c>
      <c r="C34" s="76">
        <f t="shared" si="34"/>
        <v>144</v>
      </c>
      <c r="D34" s="77">
        <v>93</v>
      </c>
      <c r="E34" s="77">
        <v>0</v>
      </c>
      <c r="F34" s="77">
        <v>15</v>
      </c>
      <c r="G34" s="77">
        <v>4</v>
      </c>
      <c r="H34" s="77">
        <v>0</v>
      </c>
      <c r="I34" s="77">
        <v>0</v>
      </c>
      <c r="J34" s="77">
        <v>0</v>
      </c>
      <c r="K34" s="77">
        <v>9</v>
      </c>
      <c r="L34" s="77">
        <v>0</v>
      </c>
      <c r="M34" s="77">
        <v>23</v>
      </c>
      <c r="N34" s="78">
        <f t="shared" si="31"/>
        <v>1811</v>
      </c>
      <c r="O34" s="79">
        <v>321</v>
      </c>
      <c r="P34" s="79"/>
      <c r="Q34" s="79">
        <f t="shared" si="32"/>
        <v>321</v>
      </c>
      <c r="R34" s="80">
        <f t="shared" si="33"/>
        <v>2132</v>
      </c>
    </row>
    <row r="35" spans="1:18" x14ac:dyDescent="0.25">
      <c r="A35" s="75" t="s">
        <v>59</v>
      </c>
      <c r="B35" s="76">
        <v>218</v>
      </c>
      <c r="C35" s="76">
        <f t="shared" si="34"/>
        <v>5</v>
      </c>
      <c r="D35" s="77">
        <v>4</v>
      </c>
      <c r="E35" s="77">
        <v>0</v>
      </c>
      <c r="F35" s="77">
        <v>0</v>
      </c>
      <c r="G35" s="77">
        <v>0</v>
      </c>
      <c r="H35" s="77">
        <v>0</v>
      </c>
      <c r="I35" s="77">
        <v>0</v>
      </c>
      <c r="J35" s="77">
        <v>0</v>
      </c>
      <c r="K35" s="77">
        <v>0</v>
      </c>
      <c r="L35" s="77">
        <v>0</v>
      </c>
      <c r="M35" s="77">
        <v>1</v>
      </c>
      <c r="N35" s="78">
        <f t="shared" si="31"/>
        <v>223</v>
      </c>
      <c r="O35" s="79">
        <v>19</v>
      </c>
      <c r="P35" s="79"/>
      <c r="Q35" s="79">
        <f t="shared" si="32"/>
        <v>19</v>
      </c>
      <c r="R35" s="80">
        <f t="shared" si="33"/>
        <v>242</v>
      </c>
    </row>
    <row r="36" spans="1:18" ht="15.75" thickBot="1" x14ac:dyDescent="0.3">
      <c r="A36" s="81" t="s">
        <v>60</v>
      </c>
      <c r="B36" s="82">
        <v>196</v>
      </c>
      <c r="C36" s="76">
        <f t="shared" si="34"/>
        <v>12</v>
      </c>
      <c r="D36" s="83">
        <v>10</v>
      </c>
      <c r="E36" s="83">
        <v>2</v>
      </c>
      <c r="F36" s="83">
        <v>0</v>
      </c>
      <c r="G36" s="83">
        <v>0</v>
      </c>
      <c r="H36" s="83">
        <v>0</v>
      </c>
      <c r="I36" s="83">
        <v>0</v>
      </c>
      <c r="J36" s="83">
        <v>0</v>
      </c>
      <c r="K36" s="83">
        <v>0</v>
      </c>
      <c r="L36" s="83">
        <v>0</v>
      </c>
      <c r="M36" s="83">
        <v>0</v>
      </c>
      <c r="N36" s="78">
        <f t="shared" si="31"/>
        <v>208</v>
      </c>
      <c r="O36" s="84">
        <v>3</v>
      </c>
      <c r="P36" s="84"/>
      <c r="Q36" s="79">
        <f t="shared" si="32"/>
        <v>3</v>
      </c>
      <c r="R36" s="80">
        <f t="shared" si="33"/>
        <v>211</v>
      </c>
    </row>
    <row r="37" spans="1:18" ht="15.75" thickBot="1" x14ac:dyDescent="0.3">
      <c r="A37" s="85" t="s">
        <v>21</v>
      </c>
      <c r="B37" s="86">
        <f>SUM(B25:B36)</f>
        <v>37365</v>
      </c>
      <c r="C37" s="86">
        <f>SUM(C25:C36)</f>
        <v>3813</v>
      </c>
      <c r="D37" s="87">
        <f>SUM(D25:D36)</f>
        <v>1544</v>
      </c>
      <c r="E37" s="87">
        <f t="shared" ref="E37:R37" si="35">SUM(E25:E36)</f>
        <v>384</v>
      </c>
      <c r="F37" s="87">
        <f t="shared" si="35"/>
        <v>439</v>
      </c>
      <c r="G37" s="87">
        <f t="shared" si="35"/>
        <v>94</v>
      </c>
      <c r="H37" s="87">
        <f t="shared" si="35"/>
        <v>135</v>
      </c>
      <c r="I37" s="87">
        <f t="shared" si="35"/>
        <v>131</v>
      </c>
      <c r="J37" s="87">
        <f t="shared" si="35"/>
        <v>224</v>
      </c>
      <c r="K37" s="87">
        <f t="shared" si="35"/>
        <v>317</v>
      </c>
      <c r="L37" s="87">
        <f t="shared" si="35"/>
        <v>26</v>
      </c>
      <c r="M37" s="87">
        <f t="shared" si="35"/>
        <v>519</v>
      </c>
      <c r="N37" s="88">
        <f t="shared" si="35"/>
        <v>41178</v>
      </c>
      <c r="O37" s="89">
        <f t="shared" si="35"/>
        <v>8458</v>
      </c>
      <c r="P37" s="89">
        <f t="shared" si="35"/>
        <v>0</v>
      </c>
      <c r="Q37" s="89">
        <f t="shared" si="35"/>
        <v>8458</v>
      </c>
      <c r="R37" s="90">
        <f t="shared" si="35"/>
        <v>49636</v>
      </c>
    </row>
    <row r="38" spans="1:18" ht="15.75" thickBot="1" x14ac:dyDescent="0.3">
      <c r="A38" s="85" t="s">
        <v>61</v>
      </c>
      <c r="B38" s="86">
        <f t="shared" ref="B38:C38" si="36">B37/4</f>
        <v>9341.25</v>
      </c>
      <c r="C38" s="86">
        <f t="shared" si="36"/>
        <v>953.25</v>
      </c>
      <c r="D38" s="87">
        <f>D37/4</f>
        <v>386</v>
      </c>
      <c r="E38" s="87">
        <f t="shared" ref="E38:R38" si="37">E37/4</f>
        <v>96</v>
      </c>
      <c r="F38" s="87">
        <f t="shared" si="37"/>
        <v>109.75</v>
      </c>
      <c r="G38" s="87">
        <f t="shared" si="37"/>
        <v>23.5</v>
      </c>
      <c r="H38" s="87">
        <f t="shared" si="37"/>
        <v>33.75</v>
      </c>
      <c r="I38" s="87">
        <f t="shared" si="37"/>
        <v>32.75</v>
      </c>
      <c r="J38" s="87">
        <f t="shared" si="37"/>
        <v>56</v>
      </c>
      <c r="K38" s="87">
        <f t="shared" si="37"/>
        <v>79.25</v>
      </c>
      <c r="L38" s="87">
        <f t="shared" si="37"/>
        <v>6.5</v>
      </c>
      <c r="M38" s="87">
        <f t="shared" si="37"/>
        <v>129.75</v>
      </c>
      <c r="N38" s="88">
        <f t="shared" si="37"/>
        <v>10294.5</v>
      </c>
      <c r="O38" s="89">
        <f t="shared" si="37"/>
        <v>2114.5</v>
      </c>
      <c r="P38" s="89">
        <f t="shared" si="37"/>
        <v>0</v>
      </c>
      <c r="Q38" s="89">
        <f t="shared" si="37"/>
        <v>2114.5</v>
      </c>
      <c r="R38" s="90">
        <f t="shared" si="37"/>
        <v>12409</v>
      </c>
    </row>
    <row r="41" spans="1:18" x14ac:dyDescent="0.25">
      <c r="A41" s="312" t="s">
        <v>44</v>
      </c>
      <c r="B41" s="289" t="s">
        <v>63</v>
      </c>
      <c r="C41" s="315"/>
      <c r="D41" s="315"/>
      <c r="E41" s="315"/>
      <c r="F41" s="315"/>
      <c r="G41" s="315"/>
      <c r="H41" s="315"/>
      <c r="I41" s="315"/>
      <c r="J41" s="315"/>
      <c r="K41" s="315"/>
      <c r="L41" s="315"/>
      <c r="M41" s="315"/>
      <c r="N41" s="316"/>
      <c r="O41" s="317" t="s">
        <v>4</v>
      </c>
      <c r="P41" s="318"/>
      <c r="Q41" s="319"/>
      <c r="R41" s="307" t="s">
        <v>5</v>
      </c>
    </row>
    <row r="42" spans="1:18" x14ac:dyDescent="0.25">
      <c r="A42" s="313"/>
      <c r="B42" s="301" t="s">
        <v>19</v>
      </c>
      <c r="C42" s="301" t="s">
        <v>20</v>
      </c>
      <c r="D42" s="303" t="s">
        <v>8</v>
      </c>
      <c r="E42" s="303" t="s">
        <v>9</v>
      </c>
      <c r="F42" s="303" t="s">
        <v>10</v>
      </c>
      <c r="G42" s="303" t="s">
        <v>11</v>
      </c>
      <c r="H42" s="303" t="s">
        <v>12</v>
      </c>
      <c r="I42" s="303" t="s">
        <v>13</v>
      </c>
      <c r="J42" s="303" t="s">
        <v>14</v>
      </c>
      <c r="K42" s="303" t="s">
        <v>15</v>
      </c>
      <c r="L42" s="303" t="s">
        <v>16</v>
      </c>
      <c r="M42" s="303" t="s">
        <v>17</v>
      </c>
      <c r="N42" s="310" t="s">
        <v>46</v>
      </c>
      <c r="O42" s="320"/>
      <c r="P42" s="321"/>
      <c r="Q42" s="322"/>
      <c r="R42" s="308"/>
    </row>
    <row r="43" spans="1:18" x14ac:dyDescent="0.25">
      <c r="A43" s="314"/>
      <c r="B43" s="302"/>
      <c r="C43" s="302"/>
      <c r="D43" s="304"/>
      <c r="E43" s="304"/>
      <c r="F43" s="304"/>
      <c r="G43" s="304"/>
      <c r="H43" s="304"/>
      <c r="I43" s="304"/>
      <c r="J43" s="304"/>
      <c r="K43" s="304"/>
      <c r="L43" s="304"/>
      <c r="M43" s="304"/>
      <c r="N43" s="311"/>
      <c r="O43" s="74" t="s">
        <v>47</v>
      </c>
      <c r="P43" s="74" t="s">
        <v>48</v>
      </c>
      <c r="Q43" s="74" t="s">
        <v>21</v>
      </c>
      <c r="R43" s="309"/>
    </row>
    <row r="44" spans="1:18" x14ac:dyDescent="0.25">
      <c r="A44" s="75" t="s">
        <v>49</v>
      </c>
      <c r="B44" s="76"/>
      <c r="C44" s="76"/>
      <c r="D44" s="77"/>
      <c r="E44" s="77"/>
      <c r="F44" s="77"/>
      <c r="G44" s="77"/>
      <c r="H44" s="77"/>
      <c r="I44" s="77"/>
      <c r="J44" s="77"/>
      <c r="K44" s="77"/>
      <c r="L44" s="77"/>
      <c r="M44" s="77"/>
      <c r="N44" s="78">
        <f>B44+C44</f>
        <v>0</v>
      </c>
      <c r="O44" s="79"/>
      <c r="P44" s="79"/>
      <c r="Q44" s="79">
        <f>O44+P44</f>
        <v>0</v>
      </c>
      <c r="R44" s="80">
        <f>N44+Q44</f>
        <v>0</v>
      </c>
    </row>
    <row r="45" spans="1:18" x14ac:dyDescent="0.25">
      <c r="A45" s="75" t="s">
        <v>50</v>
      </c>
      <c r="B45" s="76"/>
      <c r="C45" s="76"/>
      <c r="D45" s="77"/>
      <c r="E45" s="77"/>
      <c r="F45" s="77"/>
      <c r="G45" s="77"/>
      <c r="H45" s="77"/>
      <c r="I45" s="77"/>
      <c r="J45" s="77"/>
      <c r="K45" s="77"/>
      <c r="L45" s="77"/>
      <c r="M45" s="77"/>
      <c r="N45" s="78">
        <f t="shared" ref="N45:N55" si="38">B45+C45</f>
        <v>0</v>
      </c>
      <c r="O45" s="79"/>
      <c r="P45" s="79"/>
      <c r="Q45" s="79">
        <f t="shared" ref="Q45:Q55" si="39">O45+P45</f>
        <v>0</v>
      </c>
      <c r="R45" s="80">
        <f t="shared" ref="R45:R55" si="40">N45+Q45</f>
        <v>0</v>
      </c>
    </row>
    <row r="46" spans="1:18" x14ac:dyDescent="0.25">
      <c r="A46" s="75" t="s">
        <v>51</v>
      </c>
      <c r="B46" s="76"/>
      <c r="C46" s="76"/>
      <c r="D46" s="77"/>
      <c r="E46" s="77"/>
      <c r="F46" s="77"/>
      <c r="G46" s="77"/>
      <c r="H46" s="77"/>
      <c r="I46" s="77"/>
      <c r="J46" s="77"/>
      <c r="K46" s="77"/>
      <c r="L46" s="77"/>
      <c r="M46" s="77"/>
      <c r="N46" s="78">
        <f t="shared" si="38"/>
        <v>0</v>
      </c>
      <c r="O46" s="79"/>
      <c r="P46" s="79"/>
      <c r="Q46" s="79">
        <f t="shared" si="39"/>
        <v>0</v>
      </c>
      <c r="R46" s="80">
        <f t="shared" si="40"/>
        <v>0</v>
      </c>
    </row>
    <row r="47" spans="1:18" x14ac:dyDescent="0.25">
      <c r="A47" s="75" t="s">
        <v>52</v>
      </c>
      <c r="B47" s="76">
        <v>1729</v>
      </c>
      <c r="C47" s="76">
        <v>9</v>
      </c>
      <c r="D47" s="77"/>
      <c r="E47" s="77"/>
      <c r="F47" s="77"/>
      <c r="G47" s="77"/>
      <c r="H47" s="77"/>
      <c r="I47" s="77"/>
      <c r="J47" s="77"/>
      <c r="K47" s="77"/>
      <c r="L47" s="77"/>
      <c r="M47" s="77"/>
      <c r="N47" s="78">
        <f t="shared" si="38"/>
        <v>1738</v>
      </c>
      <c r="O47" s="79"/>
      <c r="P47" s="79"/>
      <c r="Q47" s="79">
        <f t="shared" si="39"/>
        <v>0</v>
      </c>
      <c r="R47" s="80">
        <f t="shared" si="40"/>
        <v>1738</v>
      </c>
    </row>
    <row r="48" spans="1:18" x14ac:dyDescent="0.25">
      <c r="A48" s="75" t="s">
        <v>53</v>
      </c>
      <c r="B48" s="76">
        <v>1622</v>
      </c>
      <c r="C48" s="76">
        <v>1</v>
      </c>
      <c r="D48" s="77"/>
      <c r="E48" s="77"/>
      <c r="F48" s="77"/>
      <c r="G48" s="77"/>
      <c r="H48" s="77"/>
      <c r="I48" s="77"/>
      <c r="J48" s="77"/>
      <c r="K48" s="77"/>
      <c r="L48" s="77"/>
      <c r="M48" s="77"/>
      <c r="N48" s="78">
        <f t="shared" si="38"/>
        <v>1623</v>
      </c>
      <c r="O48" s="79"/>
      <c r="P48" s="79"/>
      <c r="Q48" s="79">
        <f t="shared" si="39"/>
        <v>0</v>
      </c>
      <c r="R48" s="80">
        <f t="shared" si="40"/>
        <v>1623</v>
      </c>
    </row>
    <row r="49" spans="1:18" x14ac:dyDescent="0.25">
      <c r="A49" s="75" t="s">
        <v>54</v>
      </c>
      <c r="B49" s="76">
        <v>2253</v>
      </c>
      <c r="C49" s="76">
        <v>5</v>
      </c>
      <c r="D49" s="77"/>
      <c r="E49" s="77"/>
      <c r="F49" s="77"/>
      <c r="G49" s="77"/>
      <c r="H49" s="77"/>
      <c r="I49" s="77"/>
      <c r="J49" s="77"/>
      <c r="K49" s="77"/>
      <c r="L49" s="77"/>
      <c r="M49" s="77"/>
      <c r="N49" s="78">
        <f t="shared" si="38"/>
        <v>2258</v>
      </c>
      <c r="O49" s="79"/>
      <c r="P49" s="79"/>
      <c r="Q49" s="79">
        <f t="shared" si="39"/>
        <v>0</v>
      </c>
      <c r="R49" s="80">
        <f t="shared" si="40"/>
        <v>2258</v>
      </c>
    </row>
    <row r="50" spans="1:18" x14ac:dyDescent="0.25">
      <c r="A50" s="75" t="s">
        <v>55</v>
      </c>
      <c r="B50" s="76">
        <v>3449</v>
      </c>
      <c r="C50" s="76">
        <v>11</v>
      </c>
      <c r="D50" s="77"/>
      <c r="E50" s="77"/>
      <c r="F50" s="77"/>
      <c r="G50" s="77"/>
      <c r="H50" s="77"/>
      <c r="I50" s="77"/>
      <c r="J50" s="77"/>
      <c r="K50" s="77"/>
      <c r="L50" s="77"/>
      <c r="M50" s="77"/>
      <c r="N50" s="78">
        <f t="shared" si="38"/>
        <v>3460</v>
      </c>
      <c r="O50" s="79"/>
      <c r="P50" s="79"/>
      <c r="Q50" s="79">
        <f t="shared" si="39"/>
        <v>0</v>
      </c>
      <c r="R50" s="80">
        <f t="shared" si="40"/>
        <v>3460</v>
      </c>
    </row>
    <row r="51" spans="1:18" x14ac:dyDescent="0.25">
      <c r="A51" s="75" t="s">
        <v>56</v>
      </c>
      <c r="B51" s="76">
        <v>2837</v>
      </c>
      <c r="C51" s="76">
        <v>2</v>
      </c>
      <c r="D51" s="77"/>
      <c r="E51" s="77"/>
      <c r="F51" s="77"/>
      <c r="G51" s="77"/>
      <c r="H51" s="77"/>
      <c r="I51" s="77"/>
      <c r="J51" s="77"/>
      <c r="K51" s="77"/>
      <c r="L51" s="77"/>
      <c r="M51" s="77"/>
      <c r="N51" s="78">
        <f t="shared" si="38"/>
        <v>2839</v>
      </c>
      <c r="O51" s="79"/>
      <c r="P51" s="79"/>
      <c r="Q51" s="79">
        <f t="shared" si="39"/>
        <v>0</v>
      </c>
      <c r="R51" s="80">
        <f t="shared" si="40"/>
        <v>2839</v>
      </c>
    </row>
    <row r="52" spans="1:18" x14ac:dyDescent="0.25">
      <c r="A52" s="75" t="s">
        <v>57</v>
      </c>
      <c r="B52" s="76">
        <v>1017</v>
      </c>
      <c r="C52" s="76">
        <v>8</v>
      </c>
      <c r="D52" s="77"/>
      <c r="E52" s="77"/>
      <c r="F52" s="77"/>
      <c r="G52" s="77"/>
      <c r="H52" s="77"/>
      <c r="I52" s="77"/>
      <c r="J52" s="77"/>
      <c r="K52" s="77"/>
      <c r="L52" s="77"/>
      <c r="M52" s="77"/>
      <c r="N52" s="78">
        <f t="shared" si="38"/>
        <v>1025</v>
      </c>
      <c r="O52" s="79"/>
      <c r="P52" s="79"/>
      <c r="Q52" s="79">
        <f t="shared" si="39"/>
        <v>0</v>
      </c>
      <c r="R52" s="80">
        <f t="shared" si="40"/>
        <v>1025</v>
      </c>
    </row>
    <row r="53" spans="1:18" x14ac:dyDescent="0.25">
      <c r="A53" s="75" t="s">
        <v>58</v>
      </c>
      <c r="B53" s="76">
        <v>750</v>
      </c>
      <c r="C53" s="76">
        <v>2</v>
      </c>
      <c r="D53" s="77"/>
      <c r="E53" s="77"/>
      <c r="F53" s="77"/>
      <c r="G53" s="77"/>
      <c r="H53" s="77"/>
      <c r="I53" s="77"/>
      <c r="J53" s="77"/>
      <c r="K53" s="77"/>
      <c r="L53" s="77"/>
      <c r="M53" s="77"/>
      <c r="N53" s="78">
        <f t="shared" si="38"/>
        <v>752</v>
      </c>
      <c r="O53" s="79"/>
      <c r="P53" s="79"/>
      <c r="Q53" s="79">
        <f t="shared" si="39"/>
        <v>0</v>
      </c>
      <c r="R53" s="80">
        <f t="shared" si="40"/>
        <v>752</v>
      </c>
    </row>
    <row r="54" spans="1:18" x14ac:dyDescent="0.25">
      <c r="A54" s="75" t="s">
        <v>59</v>
      </c>
      <c r="B54" s="76"/>
      <c r="C54" s="76"/>
      <c r="D54" s="77"/>
      <c r="E54" s="77"/>
      <c r="F54" s="77"/>
      <c r="G54" s="77"/>
      <c r="H54" s="77"/>
      <c r="I54" s="77"/>
      <c r="J54" s="77"/>
      <c r="K54" s="77"/>
      <c r="L54" s="77"/>
      <c r="M54" s="77"/>
      <c r="N54" s="78">
        <f t="shared" si="38"/>
        <v>0</v>
      </c>
      <c r="O54" s="79"/>
      <c r="P54" s="79"/>
      <c r="Q54" s="79">
        <f t="shared" si="39"/>
        <v>0</v>
      </c>
      <c r="R54" s="80">
        <f t="shared" si="40"/>
        <v>0</v>
      </c>
    </row>
    <row r="55" spans="1:18" ht="15.75" thickBot="1" x14ac:dyDescent="0.3">
      <c r="A55" s="81" t="s">
        <v>60</v>
      </c>
      <c r="B55" s="82"/>
      <c r="C55" s="76"/>
      <c r="D55" s="83"/>
      <c r="E55" s="83"/>
      <c r="F55" s="83"/>
      <c r="G55" s="83"/>
      <c r="H55" s="83"/>
      <c r="I55" s="83"/>
      <c r="J55" s="83"/>
      <c r="K55" s="83"/>
      <c r="L55" s="83"/>
      <c r="M55" s="83"/>
      <c r="N55" s="78">
        <f t="shared" si="38"/>
        <v>0</v>
      </c>
      <c r="O55" s="84"/>
      <c r="P55" s="84"/>
      <c r="Q55" s="79">
        <f t="shared" si="39"/>
        <v>0</v>
      </c>
      <c r="R55" s="80">
        <f t="shared" si="40"/>
        <v>0</v>
      </c>
    </row>
    <row r="56" spans="1:18" ht="15.75" thickBot="1" x14ac:dyDescent="0.3">
      <c r="A56" s="85" t="s">
        <v>21</v>
      </c>
      <c r="B56" s="86">
        <f>SUM(B44:B55)</f>
        <v>13657</v>
      </c>
      <c r="C56" s="86">
        <f>SUM(C44:C55)</f>
        <v>38</v>
      </c>
      <c r="D56" s="87"/>
      <c r="E56" s="87"/>
      <c r="F56" s="87"/>
      <c r="G56" s="87"/>
      <c r="H56" s="87">
        <f t="shared" ref="H56:L56" si="41">SUM(H44:H55)</f>
        <v>0</v>
      </c>
      <c r="I56" s="87"/>
      <c r="J56" s="87">
        <f t="shared" si="41"/>
        <v>0</v>
      </c>
      <c r="K56" s="87"/>
      <c r="L56" s="87">
        <f t="shared" si="41"/>
        <v>0</v>
      </c>
      <c r="M56" s="87"/>
      <c r="N56" s="88">
        <f>SUM(N44:N55)</f>
        <v>13695</v>
      </c>
      <c r="O56" s="89"/>
      <c r="P56" s="89"/>
      <c r="Q56" s="89">
        <f t="shared" ref="Q56:R56" si="42">SUM(Q44:Q55)</f>
        <v>0</v>
      </c>
      <c r="R56" s="90">
        <f t="shared" si="42"/>
        <v>13695</v>
      </c>
    </row>
    <row r="57" spans="1:18" ht="15.75" thickBot="1" x14ac:dyDescent="0.3">
      <c r="A57" s="85" t="s">
        <v>61</v>
      </c>
      <c r="B57" s="86">
        <f t="shared" ref="B57:C57" si="43">B56/4</f>
        <v>3414.25</v>
      </c>
      <c r="C57" s="86">
        <f t="shared" si="43"/>
        <v>9.5</v>
      </c>
      <c r="D57" s="87">
        <f>D56/4</f>
        <v>0</v>
      </c>
      <c r="E57" s="87">
        <f t="shared" ref="E57:R57" si="44">E56/4</f>
        <v>0</v>
      </c>
      <c r="F57" s="87">
        <f t="shared" si="44"/>
        <v>0</v>
      </c>
      <c r="G57" s="87">
        <f t="shared" si="44"/>
        <v>0</v>
      </c>
      <c r="H57" s="87">
        <f t="shared" si="44"/>
        <v>0</v>
      </c>
      <c r="I57" s="87">
        <f t="shared" si="44"/>
        <v>0</v>
      </c>
      <c r="J57" s="87">
        <f t="shared" si="44"/>
        <v>0</v>
      </c>
      <c r="K57" s="87">
        <f t="shared" si="44"/>
        <v>0</v>
      </c>
      <c r="L57" s="87">
        <f t="shared" si="44"/>
        <v>0</v>
      </c>
      <c r="M57" s="87">
        <f t="shared" si="44"/>
        <v>0</v>
      </c>
      <c r="N57" s="88">
        <f t="shared" si="44"/>
        <v>3423.75</v>
      </c>
      <c r="O57" s="89">
        <f t="shared" si="44"/>
        <v>0</v>
      </c>
      <c r="P57" s="89">
        <f t="shared" si="44"/>
        <v>0</v>
      </c>
      <c r="Q57" s="89">
        <f t="shared" si="44"/>
        <v>0</v>
      </c>
      <c r="R57" s="90">
        <f t="shared" si="44"/>
        <v>3423.75</v>
      </c>
    </row>
    <row r="60" spans="1:18" x14ac:dyDescent="0.25">
      <c r="A60" s="312" t="s">
        <v>44</v>
      </c>
      <c r="B60" s="289" t="s">
        <v>64</v>
      </c>
      <c r="C60" s="315"/>
      <c r="D60" s="315"/>
      <c r="E60" s="315"/>
      <c r="F60" s="315"/>
      <c r="G60" s="315"/>
      <c r="H60" s="315"/>
      <c r="I60" s="315"/>
      <c r="J60" s="315"/>
      <c r="K60" s="315"/>
      <c r="L60" s="315"/>
      <c r="M60" s="315"/>
      <c r="N60" s="316"/>
      <c r="O60" s="317" t="s">
        <v>4</v>
      </c>
      <c r="P60" s="318"/>
      <c r="Q60" s="319"/>
      <c r="R60" s="307" t="s">
        <v>5</v>
      </c>
    </row>
    <row r="61" spans="1:18" x14ac:dyDescent="0.25">
      <c r="A61" s="313"/>
      <c r="B61" s="301" t="s">
        <v>19</v>
      </c>
      <c r="C61" s="301" t="s">
        <v>20</v>
      </c>
      <c r="D61" s="303" t="s">
        <v>8</v>
      </c>
      <c r="E61" s="303" t="s">
        <v>9</v>
      </c>
      <c r="F61" s="303" t="s">
        <v>10</v>
      </c>
      <c r="G61" s="303" t="s">
        <v>11</v>
      </c>
      <c r="H61" s="303" t="s">
        <v>12</v>
      </c>
      <c r="I61" s="303" t="s">
        <v>13</v>
      </c>
      <c r="J61" s="303" t="s">
        <v>14</v>
      </c>
      <c r="K61" s="303" t="s">
        <v>15</v>
      </c>
      <c r="L61" s="303" t="s">
        <v>16</v>
      </c>
      <c r="M61" s="303" t="s">
        <v>17</v>
      </c>
      <c r="N61" s="310" t="s">
        <v>46</v>
      </c>
      <c r="O61" s="320"/>
      <c r="P61" s="321"/>
      <c r="Q61" s="322"/>
      <c r="R61" s="308"/>
    </row>
    <row r="62" spans="1:18" x14ac:dyDescent="0.25">
      <c r="A62" s="314"/>
      <c r="B62" s="302"/>
      <c r="C62" s="302"/>
      <c r="D62" s="304"/>
      <c r="E62" s="304"/>
      <c r="F62" s="304"/>
      <c r="G62" s="304"/>
      <c r="H62" s="304"/>
      <c r="I62" s="304"/>
      <c r="J62" s="304"/>
      <c r="K62" s="304"/>
      <c r="L62" s="304"/>
      <c r="M62" s="304"/>
      <c r="N62" s="311"/>
      <c r="O62" s="74" t="s">
        <v>47</v>
      </c>
      <c r="P62" s="74" t="s">
        <v>48</v>
      </c>
      <c r="Q62" s="74" t="s">
        <v>21</v>
      </c>
      <c r="R62" s="309"/>
    </row>
    <row r="63" spans="1:18" x14ac:dyDescent="0.25">
      <c r="A63" s="75" t="s">
        <v>49</v>
      </c>
      <c r="B63" s="76">
        <v>490</v>
      </c>
      <c r="C63" s="76">
        <f t="shared" ref="C63:C64" si="45">SUM(D63:M63)</f>
        <v>0</v>
      </c>
      <c r="D63" s="77"/>
      <c r="E63" s="77"/>
      <c r="F63" s="77"/>
      <c r="G63" s="77"/>
      <c r="H63" s="77"/>
      <c r="I63" s="77"/>
      <c r="J63" s="77"/>
      <c r="K63" s="77"/>
      <c r="L63" s="77"/>
      <c r="M63" s="77"/>
      <c r="N63" s="78">
        <f>B63+C63</f>
        <v>490</v>
      </c>
      <c r="O63" s="79">
        <v>35</v>
      </c>
      <c r="P63" s="79">
        <v>38</v>
      </c>
      <c r="Q63" s="79">
        <f>O63+P63</f>
        <v>73</v>
      </c>
      <c r="R63" s="80">
        <f>N63+Q63</f>
        <v>563</v>
      </c>
    </row>
    <row r="64" spans="1:18" x14ac:dyDescent="0.25">
      <c r="A64" s="75" t="s">
        <v>50</v>
      </c>
      <c r="B64" s="76">
        <v>522</v>
      </c>
      <c r="C64" s="76">
        <f t="shared" si="45"/>
        <v>6</v>
      </c>
      <c r="D64" s="77">
        <v>4</v>
      </c>
      <c r="E64" s="77"/>
      <c r="F64" s="77">
        <v>2</v>
      </c>
      <c r="G64" s="77"/>
      <c r="H64" s="77"/>
      <c r="I64" s="77"/>
      <c r="J64" s="77"/>
      <c r="K64" s="77"/>
      <c r="L64" s="77"/>
      <c r="M64" s="77"/>
      <c r="N64" s="78">
        <f t="shared" ref="N64:N74" si="46">B64+C64</f>
        <v>528</v>
      </c>
      <c r="O64" s="79">
        <v>25</v>
      </c>
      <c r="P64" s="79">
        <v>27</v>
      </c>
      <c r="Q64" s="79">
        <f t="shared" ref="Q64:Q74" si="47">O64+P64</f>
        <v>52</v>
      </c>
      <c r="R64" s="80">
        <f t="shared" ref="R64:R74" si="48">N64+Q64</f>
        <v>580</v>
      </c>
    </row>
    <row r="65" spans="1:18" x14ac:dyDescent="0.25">
      <c r="A65" s="75" t="s">
        <v>51</v>
      </c>
      <c r="B65" s="76">
        <v>333</v>
      </c>
      <c r="C65" s="76">
        <v>2</v>
      </c>
      <c r="D65" s="77">
        <v>2</v>
      </c>
      <c r="E65" s="77"/>
      <c r="F65" s="77"/>
      <c r="G65" s="77"/>
      <c r="H65" s="77"/>
      <c r="I65" s="77"/>
      <c r="J65" s="77"/>
      <c r="K65" s="77"/>
      <c r="L65" s="77"/>
      <c r="M65" s="77"/>
      <c r="N65" s="78">
        <f t="shared" si="46"/>
        <v>335</v>
      </c>
      <c r="O65" s="79">
        <v>26</v>
      </c>
      <c r="P65" s="79">
        <v>23</v>
      </c>
      <c r="Q65" s="79">
        <f t="shared" si="47"/>
        <v>49</v>
      </c>
      <c r="R65" s="80">
        <f t="shared" si="48"/>
        <v>384</v>
      </c>
    </row>
    <row r="66" spans="1:18" x14ac:dyDescent="0.25">
      <c r="A66" s="75" t="s">
        <v>52</v>
      </c>
      <c r="B66" s="76">
        <v>522</v>
      </c>
      <c r="C66" s="76">
        <v>58</v>
      </c>
      <c r="D66" s="77">
        <v>18</v>
      </c>
      <c r="E66" s="77"/>
      <c r="F66" s="77">
        <v>1</v>
      </c>
      <c r="G66" s="77">
        <v>4</v>
      </c>
      <c r="H66" s="77"/>
      <c r="I66" s="77"/>
      <c r="J66" s="77"/>
      <c r="K66" s="77"/>
      <c r="L66" s="77"/>
      <c r="M66" s="77"/>
      <c r="N66" s="78">
        <f t="shared" si="46"/>
        <v>580</v>
      </c>
      <c r="O66" s="79">
        <v>27</v>
      </c>
      <c r="P66" s="79">
        <v>41</v>
      </c>
      <c r="Q66" s="79">
        <f t="shared" si="47"/>
        <v>68</v>
      </c>
      <c r="R66" s="80">
        <f t="shared" si="48"/>
        <v>648</v>
      </c>
    </row>
    <row r="67" spans="1:18" x14ac:dyDescent="0.25">
      <c r="A67" s="75" t="s">
        <v>53</v>
      </c>
      <c r="B67" s="76">
        <v>607</v>
      </c>
      <c r="C67" s="76">
        <v>14</v>
      </c>
      <c r="D67" s="77">
        <v>6</v>
      </c>
      <c r="E67" s="77"/>
      <c r="F67" s="77">
        <v>7</v>
      </c>
      <c r="G67" s="77">
        <v>1</v>
      </c>
      <c r="H67" s="77"/>
      <c r="I67" s="77"/>
      <c r="J67" s="77"/>
      <c r="K67" s="77"/>
      <c r="L67" s="77"/>
      <c r="M67" s="77"/>
      <c r="N67" s="78">
        <f t="shared" si="46"/>
        <v>621</v>
      </c>
      <c r="O67" s="79">
        <v>28</v>
      </c>
      <c r="P67" s="79">
        <v>29</v>
      </c>
      <c r="Q67" s="79">
        <f t="shared" si="47"/>
        <v>57</v>
      </c>
      <c r="R67" s="80">
        <f t="shared" si="48"/>
        <v>678</v>
      </c>
    </row>
    <row r="68" spans="1:18" x14ac:dyDescent="0.25">
      <c r="A68" s="75" t="s">
        <v>54</v>
      </c>
      <c r="B68" s="76">
        <v>697</v>
      </c>
      <c r="C68" s="76">
        <v>30</v>
      </c>
      <c r="D68" s="77"/>
      <c r="E68" s="77"/>
      <c r="F68" s="77"/>
      <c r="G68" s="77"/>
      <c r="H68" s="77"/>
      <c r="I68" s="77"/>
      <c r="J68" s="77"/>
      <c r="K68" s="77"/>
      <c r="L68" s="77"/>
      <c r="M68" s="77"/>
      <c r="N68" s="78">
        <f t="shared" si="46"/>
        <v>727</v>
      </c>
      <c r="O68" s="79">
        <v>52</v>
      </c>
      <c r="P68" s="79">
        <v>27</v>
      </c>
      <c r="Q68" s="79">
        <f t="shared" si="47"/>
        <v>79</v>
      </c>
      <c r="R68" s="80">
        <f t="shared" si="48"/>
        <v>806</v>
      </c>
    </row>
    <row r="69" spans="1:18" x14ac:dyDescent="0.25">
      <c r="A69" s="75" t="s">
        <v>55</v>
      </c>
      <c r="B69" s="76">
        <v>1566</v>
      </c>
      <c r="C69" s="76">
        <v>64</v>
      </c>
      <c r="D69" s="77">
        <v>7</v>
      </c>
      <c r="E69" s="77">
        <v>17</v>
      </c>
      <c r="F69" s="77">
        <v>12</v>
      </c>
      <c r="G69" s="77">
        <v>7</v>
      </c>
      <c r="H69" s="77"/>
      <c r="I69" s="77">
        <v>5</v>
      </c>
      <c r="J69" s="77"/>
      <c r="K69" s="77">
        <v>3</v>
      </c>
      <c r="L69" s="77"/>
      <c r="M69" s="77">
        <v>13</v>
      </c>
      <c r="N69" s="78">
        <f t="shared" si="46"/>
        <v>1630</v>
      </c>
      <c r="O69" s="79">
        <v>38</v>
      </c>
      <c r="P69" s="79">
        <v>38</v>
      </c>
      <c r="Q69" s="79">
        <f t="shared" si="47"/>
        <v>76</v>
      </c>
      <c r="R69" s="80">
        <f t="shared" si="48"/>
        <v>1706</v>
      </c>
    </row>
    <row r="70" spans="1:18" x14ac:dyDescent="0.25">
      <c r="A70" s="75" t="s">
        <v>56</v>
      </c>
      <c r="B70" s="76">
        <v>1442</v>
      </c>
      <c r="C70" s="76">
        <f t="shared" ref="C70" si="49">SUM(D70:M70)</f>
        <v>69</v>
      </c>
      <c r="D70" s="77">
        <v>21</v>
      </c>
      <c r="E70" s="77">
        <v>10</v>
      </c>
      <c r="F70" s="77">
        <v>11</v>
      </c>
      <c r="G70" s="77">
        <v>16</v>
      </c>
      <c r="H70" s="77"/>
      <c r="I70" s="77"/>
      <c r="J70" s="77"/>
      <c r="K70" s="77">
        <v>4</v>
      </c>
      <c r="L70" s="77"/>
      <c r="M70" s="77">
        <v>7</v>
      </c>
      <c r="N70" s="78">
        <f t="shared" si="46"/>
        <v>1511</v>
      </c>
      <c r="O70" s="79">
        <v>31</v>
      </c>
      <c r="P70" s="79">
        <v>39</v>
      </c>
      <c r="Q70" s="79">
        <f t="shared" si="47"/>
        <v>70</v>
      </c>
      <c r="R70" s="80">
        <f t="shared" si="48"/>
        <v>1581</v>
      </c>
    </row>
    <row r="71" spans="1:18" x14ac:dyDescent="0.25">
      <c r="A71" s="75" t="s">
        <v>57</v>
      </c>
      <c r="B71" s="76">
        <v>1414</v>
      </c>
      <c r="C71" s="76">
        <v>22</v>
      </c>
      <c r="D71" s="77">
        <v>11</v>
      </c>
      <c r="E71" s="77"/>
      <c r="F71" s="77">
        <v>2</v>
      </c>
      <c r="G71" s="77">
        <v>4</v>
      </c>
      <c r="H71" s="77"/>
      <c r="I71" s="77">
        <v>3</v>
      </c>
      <c r="J71" s="77"/>
      <c r="K71" s="77"/>
      <c r="L71" s="77"/>
      <c r="M71" s="77">
        <v>2</v>
      </c>
      <c r="N71" s="78">
        <f t="shared" si="46"/>
        <v>1436</v>
      </c>
      <c r="O71" s="79">
        <v>86</v>
      </c>
      <c r="P71" s="79">
        <v>24</v>
      </c>
      <c r="Q71" s="79">
        <f t="shared" si="47"/>
        <v>110</v>
      </c>
      <c r="R71" s="80">
        <f t="shared" si="48"/>
        <v>1546</v>
      </c>
    </row>
    <row r="72" spans="1:18" x14ac:dyDescent="0.25">
      <c r="A72" s="75" t="s">
        <v>58</v>
      </c>
      <c r="B72" s="76">
        <v>638</v>
      </c>
      <c r="C72" s="76">
        <v>6</v>
      </c>
      <c r="D72" s="77">
        <v>3</v>
      </c>
      <c r="E72" s="77">
        <v>1</v>
      </c>
      <c r="F72" s="77"/>
      <c r="G72" s="77"/>
      <c r="H72" s="77"/>
      <c r="I72" s="77"/>
      <c r="J72" s="77"/>
      <c r="K72" s="77"/>
      <c r="L72" s="77"/>
      <c r="M72" s="77">
        <v>2</v>
      </c>
      <c r="N72" s="78">
        <f t="shared" si="46"/>
        <v>644</v>
      </c>
      <c r="O72" s="79">
        <v>37</v>
      </c>
      <c r="P72" s="79">
        <v>36</v>
      </c>
      <c r="Q72" s="79">
        <f t="shared" si="47"/>
        <v>73</v>
      </c>
      <c r="R72" s="80">
        <f t="shared" si="48"/>
        <v>717</v>
      </c>
    </row>
    <row r="73" spans="1:18" x14ac:dyDescent="0.25">
      <c r="A73" s="75" t="s">
        <v>59</v>
      </c>
      <c r="B73" s="76">
        <v>623</v>
      </c>
      <c r="C73" s="76">
        <v>4</v>
      </c>
      <c r="D73" s="77"/>
      <c r="E73" s="77"/>
      <c r="F73" s="77"/>
      <c r="G73" s="77"/>
      <c r="H73" s="77"/>
      <c r="I73" s="77"/>
      <c r="J73" s="77"/>
      <c r="K73" s="77"/>
      <c r="L73" s="77"/>
      <c r="M73" s="77"/>
      <c r="N73" s="78">
        <f t="shared" si="46"/>
        <v>627</v>
      </c>
      <c r="O73" s="79">
        <v>47</v>
      </c>
      <c r="P73" s="79">
        <v>46</v>
      </c>
      <c r="Q73" s="79">
        <f t="shared" si="47"/>
        <v>93</v>
      </c>
      <c r="R73" s="80">
        <f t="shared" si="48"/>
        <v>720</v>
      </c>
    </row>
    <row r="74" spans="1:18" ht="15.75" thickBot="1" x14ac:dyDescent="0.3">
      <c r="A74" s="81" t="s">
        <v>60</v>
      </c>
      <c r="B74" s="82">
        <v>573</v>
      </c>
      <c r="C74" s="76">
        <v>3</v>
      </c>
      <c r="D74" s="83">
        <v>3</v>
      </c>
      <c r="E74" s="83"/>
      <c r="F74" s="83"/>
      <c r="G74" s="83"/>
      <c r="H74" s="83"/>
      <c r="I74" s="83"/>
      <c r="J74" s="83"/>
      <c r="K74" s="83"/>
      <c r="L74" s="83"/>
      <c r="M74" s="83"/>
      <c r="N74" s="78">
        <f t="shared" si="46"/>
        <v>576</v>
      </c>
      <c r="O74" s="84">
        <v>25</v>
      </c>
      <c r="P74" s="84">
        <v>25</v>
      </c>
      <c r="Q74" s="79">
        <f t="shared" si="47"/>
        <v>50</v>
      </c>
      <c r="R74" s="80">
        <f t="shared" si="48"/>
        <v>626</v>
      </c>
    </row>
    <row r="75" spans="1:18" ht="15.75" thickBot="1" x14ac:dyDescent="0.3">
      <c r="A75" s="85" t="s">
        <v>21</v>
      </c>
      <c r="B75" s="86">
        <f>SUM(B63:B74)</f>
        <v>9427</v>
      </c>
      <c r="C75" s="86">
        <f>SUM(C63:C74)</f>
        <v>278</v>
      </c>
      <c r="D75" s="87">
        <f>SUM(D63:D74)</f>
        <v>75</v>
      </c>
      <c r="E75" s="87">
        <f t="shared" ref="E75:R75" si="50">SUM(E63:E74)</f>
        <v>28</v>
      </c>
      <c r="F75" s="87">
        <f t="shared" si="50"/>
        <v>35</v>
      </c>
      <c r="G75" s="87">
        <f t="shared" si="50"/>
        <v>32</v>
      </c>
      <c r="H75" s="87">
        <f t="shared" si="50"/>
        <v>0</v>
      </c>
      <c r="I75" s="87">
        <f t="shared" si="50"/>
        <v>8</v>
      </c>
      <c r="J75" s="87">
        <f t="shared" si="50"/>
        <v>0</v>
      </c>
      <c r="K75" s="87">
        <f t="shared" si="50"/>
        <v>7</v>
      </c>
      <c r="L75" s="87">
        <f t="shared" si="50"/>
        <v>0</v>
      </c>
      <c r="M75" s="87">
        <f t="shared" si="50"/>
        <v>24</v>
      </c>
      <c r="N75" s="88">
        <f t="shared" si="50"/>
        <v>9705</v>
      </c>
      <c r="O75" s="89">
        <f t="shared" si="50"/>
        <v>457</v>
      </c>
      <c r="P75" s="89">
        <f t="shared" si="50"/>
        <v>393</v>
      </c>
      <c r="Q75" s="89">
        <f t="shared" si="50"/>
        <v>850</v>
      </c>
      <c r="R75" s="90">
        <f t="shared" si="50"/>
        <v>10555</v>
      </c>
    </row>
    <row r="76" spans="1:18" ht="15.75" thickBot="1" x14ac:dyDescent="0.3">
      <c r="A76" s="85" t="s">
        <v>61</v>
      </c>
      <c r="B76" s="86">
        <f t="shared" ref="B76:C76" si="51">B75/4</f>
        <v>2356.75</v>
      </c>
      <c r="C76" s="86">
        <f t="shared" si="51"/>
        <v>69.5</v>
      </c>
      <c r="D76" s="87">
        <f>D75/4</f>
        <v>18.75</v>
      </c>
      <c r="E76" s="87">
        <f t="shared" ref="E76:R76" si="52">E75/4</f>
        <v>7</v>
      </c>
      <c r="F76" s="87">
        <f t="shared" si="52"/>
        <v>8.75</v>
      </c>
      <c r="G76" s="87">
        <f t="shared" si="52"/>
        <v>8</v>
      </c>
      <c r="H76" s="87">
        <f t="shared" si="52"/>
        <v>0</v>
      </c>
      <c r="I76" s="87">
        <f t="shared" si="52"/>
        <v>2</v>
      </c>
      <c r="J76" s="87">
        <f t="shared" si="52"/>
        <v>0</v>
      </c>
      <c r="K76" s="87">
        <f t="shared" si="52"/>
        <v>1.75</v>
      </c>
      <c r="L76" s="87">
        <f t="shared" si="52"/>
        <v>0</v>
      </c>
      <c r="M76" s="87">
        <f t="shared" si="52"/>
        <v>6</v>
      </c>
      <c r="N76" s="88">
        <f t="shared" si="52"/>
        <v>2426.25</v>
      </c>
      <c r="O76" s="89">
        <f t="shared" si="52"/>
        <v>114.25</v>
      </c>
      <c r="P76" s="89">
        <f t="shared" si="52"/>
        <v>98.25</v>
      </c>
      <c r="Q76" s="89">
        <f t="shared" si="52"/>
        <v>212.5</v>
      </c>
      <c r="R76" s="90">
        <f t="shared" si="52"/>
        <v>2638.75</v>
      </c>
    </row>
    <row r="79" spans="1:18" x14ac:dyDescent="0.25">
      <c r="A79" s="286" t="s">
        <v>44</v>
      </c>
      <c r="B79" s="323" t="s">
        <v>65</v>
      </c>
      <c r="C79" s="290"/>
      <c r="D79" s="290"/>
      <c r="E79" s="290"/>
      <c r="F79" s="290"/>
      <c r="G79" s="290"/>
      <c r="H79" s="290"/>
      <c r="I79" s="290"/>
      <c r="J79" s="290"/>
      <c r="K79" s="290"/>
      <c r="L79" s="290"/>
      <c r="M79" s="290"/>
      <c r="N79" s="291"/>
      <c r="O79" s="292" t="s">
        <v>4</v>
      </c>
      <c r="P79" s="293"/>
      <c r="Q79" s="294"/>
      <c r="R79" s="298" t="s">
        <v>5</v>
      </c>
    </row>
    <row r="80" spans="1:18" x14ac:dyDescent="0.25">
      <c r="A80" s="287"/>
      <c r="B80" s="301" t="s">
        <v>19</v>
      </c>
      <c r="C80" s="301" t="s">
        <v>20</v>
      </c>
      <c r="D80" s="303" t="s">
        <v>8</v>
      </c>
      <c r="E80" s="303" t="s">
        <v>9</v>
      </c>
      <c r="F80" s="303" t="s">
        <v>10</v>
      </c>
      <c r="G80" s="303" t="s">
        <v>11</v>
      </c>
      <c r="H80" s="303" t="s">
        <v>12</v>
      </c>
      <c r="I80" s="303" t="s">
        <v>13</v>
      </c>
      <c r="J80" s="303" t="s">
        <v>14</v>
      </c>
      <c r="K80" s="303" t="s">
        <v>15</v>
      </c>
      <c r="L80" s="303" t="s">
        <v>16</v>
      </c>
      <c r="M80" s="303" t="s">
        <v>17</v>
      </c>
      <c r="N80" s="305" t="s">
        <v>46</v>
      </c>
      <c r="O80" s="295"/>
      <c r="P80" s="296"/>
      <c r="Q80" s="297"/>
      <c r="R80" s="299"/>
    </row>
    <row r="81" spans="1:18" x14ac:dyDescent="0.25">
      <c r="A81" s="288"/>
      <c r="B81" s="302"/>
      <c r="C81" s="302"/>
      <c r="D81" s="304"/>
      <c r="E81" s="304"/>
      <c r="F81" s="304"/>
      <c r="G81" s="304"/>
      <c r="H81" s="304"/>
      <c r="I81" s="304"/>
      <c r="J81" s="304"/>
      <c r="K81" s="304"/>
      <c r="L81" s="304"/>
      <c r="M81" s="304"/>
      <c r="N81" s="306"/>
      <c r="O81" s="74" t="s">
        <v>47</v>
      </c>
      <c r="P81" s="74" t="s">
        <v>48</v>
      </c>
      <c r="Q81" s="74" t="s">
        <v>21</v>
      </c>
      <c r="R81" s="300"/>
    </row>
    <row r="82" spans="1:18" x14ac:dyDescent="0.25">
      <c r="A82" s="75" t="s">
        <v>49</v>
      </c>
      <c r="B82" s="76">
        <v>560</v>
      </c>
      <c r="C82" s="76">
        <f t="shared" ref="C82:C86" si="53">SUM(D82:M82)</f>
        <v>2</v>
      </c>
      <c r="D82" s="77"/>
      <c r="E82" s="77"/>
      <c r="F82" s="77">
        <v>2</v>
      </c>
      <c r="G82" s="77"/>
      <c r="H82" s="77"/>
      <c r="I82" s="77"/>
      <c r="J82" s="77"/>
      <c r="K82" s="77"/>
      <c r="L82" s="77"/>
      <c r="M82" s="77"/>
      <c r="N82" s="78">
        <f>B82+C82</f>
        <v>562</v>
      </c>
      <c r="O82" s="79">
        <v>8</v>
      </c>
      <c r="P82" s="79">
        <v>60</v>
      </c>
      <c r="Q82" s="79">
        <v>68</v>
      </c>
      <c r="R82" s="80">
        <f>N82+Q82</f>
        <v>630</v>
      </c>
    </row>
    <row r="83" spans="1:18" x14ac:dyDescent="0.25">
      <c r="A83" s="75" t="s">
        <v>50</v>
      </c>
      <c r="B83" s="76">
        <v>601</v>
      </c>
      <c r="C83" s="76">
        <f t="shared" si="53"/>
        <v>5</v>
      </c>
      <c r="D83" s="77">
        <v>2</v>
      </c>
      <c r="E83" s="77"/>
      <c r="F83" s="77">
        <v>2</v>
      </c>
      <c r="G83" s="77"/>
      <c r="H83" s="77"/>
      <c r="I83" s="77"/>
      <c r="J83" s="77"/>
      <c r="K83" s="77">
        <v>1</v>
      </c>
      <c r="L83" s="77"/>
      <c r="M83" s="77"/>
      <c r="N83" s="78">
        <f t="shared" ref="N83:N93" si="54">B83+C83</f>
        <v>606</v>
      </c>
      <c r="O83" s="79">
        <v>17</v>
      </c>
      <c r="P83" s="79">
        <v>64</v>
      </c>
      <c r="Q83" s="79">
        <f t="shared" ref="Q83:Q93" si="55">O83+P83</f>
        <v>81</v>
      </c>
      <c r="R83" s="80">
        <f t="shared" ref="R83:R93" si="56">N83+Q83</f>
        <v>687</v>
      </c>
    </row>
    <row r="84" spans="1:18" x14ac:dyDescent="0.25">
      <c r="A84" s="75" t="s">
        <v>51</v>
      </c>
      <c r="B84" s="76">
        <v>883</v>
      </c>
      <c r="C84" s="76">
        <f t="shared" si="53"/>
        <v>0</v>
      </c>
      <c r="D84" s="77"/>
      <c r="E84" s="77"/>
      <c r="F84" s="77"/>
      <c r="G84" s="77"/>
      <c r="H84" s="77"/>
      <c r="I84" s="77"/>
      <c r="J84" s="77"/>
      <c r="K84" s="77"/>
      <c r="L84" s="77"/>
      <c r="M84" s="77"/>
      <c r="N84" s="78">
        <f t="shared" si="54"/>
        <v>883</v>
      </c>
      <c r="O84" s="79">
        <v>15</v>
      </c>
      <c r="P84" s="79">
        <v>73</v>
      </c>
      <c r="Q84" s="79">
        <f t="shared" si="55"/>
        <v>88</v>
      </c>
      <c r="R84" s="80">
        <f t="shared" si="56"/>
        <v>971</v>
      </c>
    </row>
    <row r="85" spans="1:18" x14ac:dyDescent="0.25">
      <c r="A85" s="75" t="s">
        <v>52</v>
      </c>
      <c r="B85" s="76">
        <v>741</v>
      </c>
      <c r="C85" s="76">
        <f t="shared" si="53"/>
        <v>19</v>
      </c>
      <c r="D85" s="77">
        <v>4</v>
      </c>
      <c r="E85" s="77"/>
      <c r="F85" s="77">
        <v>12</v>
      </c>
      <c r="G85" s="77">
        <v>2</v>
      </c>
      <c r="H85" s="77"/>
      <c r="I85" s="77"/>
      <c r="J85" s="77"/>
      <c r="K85" s="77">
        <v>1</v>
      </c>
      <c r="L85" s="77"/>
      <c r="M85" s="77"/>
      <c r="N85" s="78">
        <f t="shared" si="54"/>
        <v>760</v>
      </c>
      <c r="O85" s="79">
        <v>11</v>
      </c>
      <c r="P85" s="79">
        <v>65</v>
      </c>
      <c r="Q85" s="79">
        <f t="shared" si="55"/>
        <v>76</v>
      </c>
      <c r="R85" s="80">
        <f t="shared" si="56"/>
        <v>836</v>
      </c>
    </row>
    <row r="86" spans="1:18" x14ac:dyDescent="0.25">
      <c r="A86" s="75" t="s">
        <v>53</v>
      </c>
      <c r="B86" s="76">
        <v>885</v>
      </c>
      <c r="C86" s="76">
        <f t="shared" si="53"/>
        <v>20</v>
      </c>
      <c r="D86" s="77">
        <v>12</v>
      </c>
      <c r="E86" s="77">
        <v>2</v>
      </c>
      <c r="F86" s="77">
        <v>6</v>
      </c>
      <c r="G86" s="77"/>
      <c r="H86" s="77"/>
      <c r="I86" s="77"/>
      <c r="J86" s="77"/>
      <c r="K86" s="77"/>
      <c r="L86" s="77"/>
      <c r="M86" s="77"/>
      <c r="N86" s="78">
        <f t="shared" si="54"/>
        <v>905</v>
      </c>
      <c r="O86" s="79">
        <v>15</v>
      </c>
      <c r="P86" s="79">
        <v>76</v>
      </c>
      <c r="Q86" s="79">
        <f t="shared" si="55"/>
        <v>91</v>
      </c>
      <c r="R86" s="80">
        <f t="shared" si="56"/>
        <v>996</v>
      </c>
    </row>
    <row r="87" spans="1:18" x14ac:dyDescent="0.25">
      <c r="A87" s="75" t="s">
        <v>54</v>
      </c>
      <c r="B87" s="76">
        <v>753</v>
      </c>
      <c r="C87" s="76">
        <v>37</v>
      </c>
      <c r="D87" s="77">
        <v>19</v>
      </c>
      <c r="E87" s="77">
        <v>2</v>
      </c>
      <c r="F87" s="77">
        <v>6</v>
      </c>
      <c r="G87" s="77"/>
      <c r="H87" s="77"/>
      <c r="I87" s="77"/>
      <c r="J87" s="77"/>
      <c r="K87" s="77"/>
      <c r="L87" s="77"/>
      <c r="M87" s="77">
        <v>10</v>
      </c>
      <c r="N87" s="78">
        <f t="shared" si="54"/>
        <v>790</v>
      </c>
      <c r="O87" s="79">
        <v>22</v>
      </c>
      <c r="P87" s="79">
        <v>54</v>
      </c>
      <c r="Q87" s="79">
        <f t="shared" si="55"/>
        <v>76</v>
      </c>
      <c r="R87" s="80">
        <f t="shared" si="56"/>
        <v>866</v>
      </c>
    </row>
    <row r="88" spans="1:18" x14ac:dyDescent="0.25">
      <c r="A88" s="75" t="s">
        <v>55</v>
      </c>
      <c r="B88" s="76">
        <v>1173</v>
      </c>
      <c r="C88" s="76">
        <f t="shared" ref="C88:C93" si="57">SUM(D88:M88)</f>
        <v>71</v>
      </c>
      <c r="D88" s="77">
        <v>18</v>
      </c>
      <c r="E88" s="77">
        <v>21</v>
      </c>
      <c r="F88" s="77">
        <v>13</v>
      </c>
      <c r="G88" s="77">
        <v>15</v>
      </c>
      <c r="H88" s="77"/>
      <c r="I88" s="77"/>
      <c r="J88" s="77"/>
      <c r="K88" s="77">
        <v>3</v>
      </c>
      <c r="L88" s="77"/>
      <c r="M88" s="77">
        <v>1</v>
      </c>
      <c r="N88" s="78">
        <f t="shared" si="54"/>
        <v>1244</v>
      </c>
      <c r="O88" s="79">
        <v>20</v>
      </c>
      <c r="P88" s="79">
        <v>44</v>
      </c>
      <c r="Q88" s="79">
        <f t="shared" si="55"/>
        <v>64</v>
      </c>
      <c r="R88" s="80">
        <f t="shared" si="56"/>
        <v>1308</v>
      </c>
    </row>
    <row r="89" spans="1:18" x14ac:dyDescent="0.25">
      <c r="A89" s="75" t="s">
        <v>56</v>
      </c>
      <c r="B89" s="76">
        <v>1513</v>
      </c>
      <c r="C89" s="76">
        <f t="shared" si="57"/>
        <v>136</v>
      </c>
      <c r="D89" s="77">
        <v>47</v>
      </c>
      <c r="E89" s="77">
        <v>30</v>
      </c>
      <c r="F89" s="77">
        <v>16</v>
      </c>
      <c r="G89" s="77">
        <v>16</v>
      </c>
      <c r="H89" s="77">
        <v>3</v>
      </c>
      <c r="I89" s="77">
        <v>2</v>
      </c>
      <c r="J89" s="77"/>
      <c r="K89" s="77">
        <v>16</v>
      </c>
      <c r="L89" s="77"/>
      <c r="M89" s="77">
        <v>6</v>
      </c>
      <c r="N89" s="78">
        <f t="shared" si="54"/>
        <v>1649</v>
      </c>
      <c r="O89" s="79">
        <v>21</v>
      </c>
      <c r="P89" s="79">
        <v>105</v>
      </c>
      <c r="Q89" s="79">
        <f t="shared" si="55"/>
        <v>126</v>
      </c>
      <c r="R89" s="80">
        <f t="shared" si="56"/>
        <v>1775</v>
      </c>
    </row>
    <row r="90" spans="1:18" x14ac:dyDescent="0.25">
      <c r="A90" s="75" t="s">
        <v>57</v>
      </c>
      <c r="B90" s="76">
        <v>668</v>
      </c>
      <c r="C90" s="76">
        <f t="shared" si="57"/>
        <v>43</v>
      </c>
      <c r="D90" s="77">
        <v>19</v>
      </c>
      <c r="E90" s="77">
        <v>6</v>
      </c>
      <c r="F90" s="77">
        <v>11</v>
      </c>
      <c r="G90" s="77">
        <v>1</v>
      </c>
      <c r="H90" s="77"/>
      <c r="I90" s="77"/>
      <c r="J90" s="77"/>
      <c r="K90" s="77"/>
      <c r="L90" s="77"/>
      <c r="M90" s="77">
        <v>6</v>
      </c>
      <c r="N90" s="78">
        <f t="shared" si="54"/>
        <v>711</v>
      </c>
      <c r="O90" s="79">
        <v>13</v>
      </c>
      <c r="P90" s="79">
        <v>101</v>
      </c>
      <c r="Q90" s="79">
        <f t="shared" si="55"/>
        <v>114</v>
      </c>
      <c r="R90" s="80">
        <f t="shared" si="56"/>
        <v>825</v>
      </c>
    </row>
    <row r="91" spans="1:18" x14ac:dyDescent="0.25">
      <c r="A91" s="75" t="s">
        <v>58</v>
      </c>
      <c r="B91" s="76">
        <v>782</v>
      </c>
      <c r="C91" s="76">
        <f t="shared" si="57"/>
        <v>41</v>
      </c>
      <c r="D91" s="77">
        <v>24</v>
      </c>
      <c r="E91" s="77">
        <v>2</v>
      </c>
      <c r="F91" s="77">
        <v>6</v>
      </c>
      <c r="G91" s="77">
        <v>5</v>
      </c>
      <c r="H91" s="77"/>
      <c r="I91" s="77">
        <v>2</v>
      </c>
      <c r="J91" s="77"/>
      <c r="K91" s="77">
        <v>2</v>
      </c>
      <c r="L91" s="77"/>
      <c r="M91" s="77"/>
      <c r="N91" s="78">
        <f t="shared" si="54"/>
        <v>823</v>
      </c>
      <c r="O91" s="79">
        <v>12</v>
      </c>
      <c r="P91" s="79">
        <v>61</v>
      </c>
      <c r="Q91" s="79">
        <f t="shared" si="55"/>
        <v>73</v>
      </c>
      <c r="R91" s="80">
        <f t="shared" si="56"/>
        <v>896</v>
      </c>
    </row>
    <row r="92" spans="1:18" x14ac:dyDescent="0.25">
      <c r="A92" s="75" t="s">
        <v>59</v>
      </c>
      <c r="B92" s="76">
        <v>583</v>
      </c>
      <c r="C92" s="76">
        <f t="shared" si="57"/>
        <v>0</v>
      </c>
      <c r="D92" s="77"/>
      <c r="E92" s="77"/>
      <c r="F92" s="77"/>
      <c r="G92" s="77"/>
      <c r="H92" s="77"/>
      <c r="I92" s="77"/>
      <c r="J92" s="77"/>
      <c r="K92" s="77"/>
      <c r="L92" s="77"/>
      <c r="M92" s="77"/>
      <c r="N92" s="78">
        <f t="shared" si="54"/>
        <v>583</v>
      </c>
      <c r="O92" s="79">
        <v>4</v>
      </c>
      <c r="P92" s="79">
        <v>63</v>
      </c>
      <c r="Q92" s="79">
        <f t="shared" si="55"/>
        <v>67</v>
      </c>
      <c r="R92" s="80">
        <f t="shared" si="56"/>
        <v>650</v>
      </c>
    </row>
    <row r="93" spans="1:18" ht="15.75" thickBot="1" x14ac:dyDescent="0.3">
      <c r="A93" s="81" t="s">
        <v>60</v>
      </c>
      <c r="B93" s="82">
        <v>486</v>
      </c>
      <c r="C93" s="76">
        <f t="shared" si="57"/>
        <v>6</v>
      </c>
      <c r="D93" s="83">
        <v>4</v>
      </c>
      <c r="E93" s="83"/>
      <c r="F93" s="83"/>
      <c r="G93" s="83">
        <v>1</v>
      </c>
      <c r="H93" s="83"/>
      <c r="I93" s="83"/>
      <c r="J93" s="83"/>
      <c r="K93" s="83"/>
      <c r="L93" s="83"/>
      <c r="M93" s="83">
        <v>1</v>
      </c>
      <c r="N93" s="78">
        <f t="shared" si="54"/>
        <v>492</v>
      </c>
      <c r="O93" s="84">
        <v>8</v>
      </c>
      <c r="P93" s="84">
        <v>34</v>
      </c>
      <c r="Q93" s="79">
        <f t="shared" si="55"/>
        <v>42</v>
      </c>
      <c r="R93" s="80">
        <f t="shared" si="56"/>
        <v>534</v>
      </c>
    </row>
    <row r="94" spans="1:18" ht="15.75" thickBot="1" x14ac:dyDescent="0.3">
      <c r="A94" s="85" t="s">
        <v>21</v>
      </c>
      <c r="B94" s="86">
        <f>SUM(B82:B93)</f>
        <v>9628</v>
      </c>
      <c r="C94" s="86">
        <f>SUM(C82:C93)</f>
        <v>380</v>
      </c>
      <c r="D94" s="87">
        <f>SUM(D82:D93)</f>
        <v>149</v>
      </c>
      <c r="E94" s="87">
        <f t="shared" ref="E94:R94" si="58">SUM(E82:E93)</f>
        <v>63</v>
      </c>
      <c r="F94" s="87">
        <f t="shared" si="58"/>
        <v>74</v>
      </c>
      <c r="G94" s="87">
        <f t="shared" si="58"/>
        <v>40</v>
      </c>
      <c r="H94" s="87">
        <f t="shared" si="58"/>
        <v>3</v>
      </c>
      <c r="I94" s="87">
        <f t="shared" si="58"/>
        <v>4</v>
      </c>
      <c r="J94" s="87">
        <f t="shared" si="58"/>
        <v>0</v>
      </c>
      <c r="K94" s="87">
        <f t="shared" si="58"/>
        <v>23</v>
      </c>
      <c r="L94" s="87">
        <f t="shared" si="58"/>
        <v>0</v>
      </c>
      <c r="M94" s="87">
        <f t="shared" si="58"/>
        <v>24</v>
      </c>
      <c r="N94" s="88">
        <f t="shared" si="58"/>
        <v>10008</v>
      </c>
      <c r="O94" s="89">
        <f t="shared" si="58"/>
        <v>166</v>
      </c>
      <c r="P94" s="89">
        <f t="shared" si="58"/>
        <v>800</v>
      </c>
      <c r="Q94" s="89">
        <f t="shared" si="58"/>
        <v>966</v>
      </c>
      <c r="R94" s="90">
        <f t="shared" si="58"/>
        <v>10974</v>
      </c>
    </row>
    <row r="95" spans="1:18" ht="15.75" thickBot="1" x14ac:dyDescent="0.3">
      <c r="A95" s="85" t="s">
        <v>61</v>
      </c>
      <c r="B95" s="86">
        <f t="shared" ref="B95:R95" si="59">B94/12</f>
        <v>802.33333333333337</v>
      </c>
      <c r="C95" s="86">
        <f t="shared" si="59"/>
        <v>31.666666666666668</v>
      </c>
      <c r="D95" s="87">
        <f t="shared" si="59"/>
        <v>12.416666666666666</v>
      </c>
      <c r="E95" s="87">
        <f t="shared" si="59"/>
        <v>5.25</v>
      </c>
      <c r="F95" s="87">
        <f t="shared" si="59"/>
        <v>6.166666666666667</v>
      </c>
      <c r="G95" s="87">
        <f t="shared" si="59"/>
        <v>3.3333333333333335</v>
      </c>
      <c r="H95" s="87">
        <f t="shared" si="59"/>
        <v>0.25</v>
      </c>
      <c r="I95" s="87">
        <f t="shared" si="59"/>
        <v>0.33333333333333331</v>
      </c>
      <c r="J95" s="87">
        <f t="shared" si="59"/>
        <v>0</v>
      </c>
      <c r="K95" s="87">
        <f t="shared" si="59"/>
        <v>1.9166666666666667</v>
      </c>
      <c r="L95" s="87">
        <f t="shared" si="59"/>
        <v>0</v>
      </c>
      <c r="M95" s="87">
        <f t="shared" si="59"/>
        <v>2</v>
      </c>
      <c r="N95" s="88">
        <f t="shared" si="59"/>
        <v>834</v>
      </c>
      <c r="O95" s="89">
        <f t="shared" si="59"/>
        <v>13.833333333333334</v>
      </c>
      <c r="P95" s="89">
        <f t="shared" si="59"/>
        <v>66.666666666666671</v>
      </c>
      <c r="Q95" s="89">
        <f t="shared" si="59"/>
        <v>80.5</v>
      </c>
      <c r="R95" s="90">
        <f t="shared" si="59"/>
        <v>914.5</v>
      </c>
    </row>
    <row r="98" spans="1:18" x14ac:dyDescent="0.25">
      <c r="A98" s="286" t="s">
        <v>44</v>
      </c>
      <c r="B98" s="323" t="s">
        <v>66</v>
      </c>
      <c r="C98" s="290"/>
      <c r="D98" s="290"/>
      <c r="E98" s="290"/>
      <c r="F98" s="290"/>
      <c r="G98" s="290"/>
      <c r="H98" s="290"/>
      <c r="I98" s="290"/>
      <c r="J98" s="290"/>
      <c r="K98" s="290"/>
      <c r="L98" s="290"/>
      <c r="M98" s="290"/>
      <c r="N98" s="291"/>
      <c r="O98" s="292" t="s">
        <v>4</v>
      </c>
      <c r="P98" s="293"/>
      <c r="Q98" s="294"/>
      <c r="R98" s="298" t="s">
        <v>5</v>
      </c>
    </row>
    <row r="99" spans="1:18" x14ac:dyDescent="0.25">
      <c r="A99" s="287"/>
      <c r="B99" s="301" t="s">
        <v>19</v>
      </c>
      <c r="C99" s="301" t="s">
        <v>20</v>
      </c>
      <c r="D99" s="303" t="s">
        <v>8</v>
      </c>
      <c r="E99" s="303" t="s">
        <v>9</v>
      </c>
      <c r="F99" s="303" t="s">
        <v>10</v>
      </c>
      <c r="G99" s="303" t="s">
        <v>11</v>
      </c>
      <c r="H99" s="303" t="s">
        <v>12</v>
      </c>
      <c r="I99" s="303" t="s">
        <v>13</v>
      </c>
      <c r="J99" s="303" t="s">
        <v>14</v>
      </c>
      <c r="K99" s="303" t="s">
        <v>15</v>
      </c>
      <c r="L99" s="303" t="s">
        <v>16</v>
      </c>
      <c r="M99" s="303" t="s">
        <v>17</v>
      </c>
      <c r="N99" s="305" t="s">
        <v>46</v>
      </c>
      <c r="O99" s="295"/>
      <c r="P99" s="296"/>
      <c r="Q99" s="297"/>
      <c r="R99" s="299"/>
    </row>
    <row r="100" spans="1:18" x14ac:dyDescent="0.25">
      <c r="A100" s="288"/>
      <c r="B100" s="302"/>
      <c r="C100" s="302"/>
      <c r="D100" s="304"/>
      <c r="E100" s="304"/>
      <c r="F100" s="304"/>
      <c r="G100" s="304"/>
      <c r="H100" s="304"/>
      <c r="I100" s="304"/>
      <c r="J100" s="304"/>
      <c r="K100" s="304"/>
      <c r="L100" s="304"/>
      <c r="M100" s="304"/>
      <c r="N100" s="306"/>
      <c r="O100" s="74" t="s">
        <v>47</v>
      </c>
      <c r="P100" s="74" t="s">
        <v>48</v>
      </c>
      <c r="Q100" s="74" t="s">
        <v>21</v>
      </c>
      <c r="R100" s="300"/>
    </row>
    <row r="101" spans="1:18" x14ac:dyDescent="0.25">
      <c r="A101" s="75" t="s">
        <v>49</v>
      </c>
      <c r="B101" s="76">
        <v>5517</v>
      </c>
      <c r="C101" s="76">
        <v>3</v>
      </c>
      <c r="D101" s="77"/>
      <c r="E101" s="77"/>
      <c r="F101" s="77"/>
      <c r="G101" s="77"/>
      <c r="H101" s="77"/>
      <c r="I101" s="77"/>
      <c r="J101" s="77"/>
      <c r="K101" s="77"/>
      <c r="L101" s="77"/>
      <c r="M101" s="77"/>
      <c r="N101" s="78">
        <f>B101+C101</f>
        <v>5520</v>
      </c>
      <c r="O101" s="79"/>
      <c r="P101" s="79"/>
      <c r="Q101" s="79">
        <f>O101+P101</f>
        <v>0</v>
      </c>
      <c r="R101" s="80">
        <f>N101+Q101</f>
        <v>5520</v>
      </c>
    </row>
    <row r="102" spans="1:18" x14ac:dyDescent="0.25">
      <c r="A102" s="75" t="s">
        <v>50</v>
      </c>
      <c r="B102" s="76">
        <v>4438</v>
      </c>
      <c r="C102" s="76">
        <v>3</v>
      </c>
      <c r="D102" s="77"/>
      <c r="E102" s="77"/>
      <c r="F102" s="77"/>
      <c r="G102" s="77"/>
      <c r="H102" s="77"/>
      <c r="I102" s="77"/>
      <c r="J102" s="77"/>
      <c r="K102" s="77"/>
      <c r="L102" s="77"/>
      <c r="M102" s="77"/>
      <c r="N102" s="78">
        <f t="shared" ref="N102:N112" si="60">B102+C102</f>
        <v>4441</v>
      </c>
      <c r="O102" s="79"/>
      <c r="P102" s="79"/>
      <c r="Q102" s="79">
        <f t="shared" ref="Q102:Q112" si="61">O102+P102</f>
        <v>0</v>
      </c>
      <c r="R102" s="80">
        <f t="shared" ref="R102:R112" si="62">N102+Q102</f>
        <v>4441</v>
      </c>
    </row>
    <row r="103" spans="1:18" x14ac:dyDescent="0.25">
      <c r="A103" s="75" t="s">
        <v>51</v>
      </c>
      <c r="B103" s="76">
        <v>4917</v>
      </c>
      <c r="C103" s="76">
        <v>32</v>
      </c>
      <c r="D103" s="77"/>
      <c r="E103" s="77"/>
      <c r="F103" s="77"/>
      <c r="G103" s="77"/>
      <c r="H103" s="77"/>
      <c r="I103" s="77"/>
      <c r="J103" s="77"/>
      <c r="K103" s="77"/>
      <c r="L103" s="77"/>
      <c r="M103" s="77"/>
      <c r="N103" s="78">
        <f t="shared" si="60"/>
        <v>4949</v>
      </c>
      <c r="O103" s="79"/>
      <c r="P103" s="79"/>
      <c r="Q103" s="79">
        <f t="shared" si="61"/>
        <v>0</v>
      </c>
      <c r="R103" s="80">
        <f t="shared" si="62"/>
        <v>4949</v>
      </c>
    </row>
    <row r="104" spans="1:18" x14ac:dyDescent="0.25">
      <c r="A104" s="75" t="s">
        <v>52</v>
      </c>
      <c r="B104" s="76">
        <v>4672</v>
      </c>
      <c r="C104" s="76">
        <v>4</v>
      </c>
      <c r="D104" s="77"/>
      <c r="E104" s="77"/>
      <c r="F104" s="77"/>
      <c r="G104" s="77"/>
      <c r="H104" s="77"/>
      <c r="I104" s="77"/>
      <c r="J104" s="77"/>
      <c r="K104" s="77"/>
      <c r="L104" s="77"/>
      <c r="M104" s="77"/>
      <c r="N104" s="78">
        <f t="shared" si="60"/>
        <v>4676</v>
      </c>
      <c r="O104" s="79"/>
      <c r="P104" s="79"/>
      <c r="Q104" s="79">
        <f t="shared" si="61"/>
        <v>0</v>
      </c>
      <c r="R104" s="80">
        <f t="shared" si="62"/>
        <v>4676</v>
      </c>
    </row>
    <row r="105" spans="1:18" x14ac:dyDescent="0.25">
      <c r="A105" s="75" t="s">
        <v>53</v>
      </c>
      <c r="B105" s="76">
        <v>5092</v>
      </c>
      <c r="C105" s="76">
        <v>16</v>
      </c>
      <c r="D105" s="77"/>
      <c r="E105" s="77"/>
      <c r="F105" s="77"/>
      <c r="G105" s="77"/>
      <c r="H105" s="77"/>
      <c r="I105" s="77"/>
      <c r="J105" s="77"/>
      <c r="K105" s="77"/>
      <c r="L105" s="77"/>
      <c r="M105" s="77"/>
      <c r="N105" s="78">
        <f t="shared" si="60"/>
        <v>5108</v>
      </c>
      <c r="O105" s="79"/>
      <c r="P105" s="79"/>
      <c r="Q105" s="79">
        <f t="shared" si="61"/>
        <v>0</v>
      </c>
      <c r="R105" s="80">
        <f t="shared" si="62"/>
        <v>5108</v>
      </c>
    </row>
    <row r="106" spans="1:18" x14ac:dyDescent="0.25">
      <c r="A106" s="75" t="s">
        <v>54</v>
      </c>
      <c r="B106" s="76">
        <v>4382</v>
      </c>
      <c r="C106" s="76">
        <v>49</v>
      </c>
      <c r="D106" s="77"/>
      <c r="E106" s="77"/>
      <c r="F106" s="77"/>
      <c r="G106" s="77"/>
      <c r="H106" s="77"/>
      <c r="I106" s="77"/>
      <c r="J106" s="77"/>
      <c r="K106" s="77"/>
      <c r="L106" s="77"/>
      <c r="M106" s="77"/>
      <c r="N106" s="78">
        <f t="shared" si="60"/>
        <v>4431</v>
      </c>
      <c r="O106" s="79"/>
      <c r="P106" s="79"/>
      <c r="Q106" s="79">
        <f t="shared" si="61"/>
        <v>0</v>
      </c>
      <c r="R106" s="80">
        <f t="shared" si="62"/>
        <v>4431</v>
      </c>
    </row>
    <row r="107" spans="1:18" x14ac:dyDescent="0.25">
      <c r="A107" s="75" t="s">
        <v>55</v>
      </c>
      <c r="B107" s="76">
        <v>4770</v>
      </c>
      <c r="C107" s="76">
        <v>45</v>
      </c>
      <c r="D107" s="77"/>
      <c r="E107" s="77"/>
      <c r="F107" s="77"/>
      <c r="G107" s="77"/>
      <c r="H107" s="77"/>
      <c r="I107" s="77"/>
      <c r="J107" s="77"/>
      <c r="K107" s="77"/>
      <c r="L107" s="77"/>
      <c r="M107" s="77"/>
      <c r="N107" s="78">
        <f t="shared" si="60"/>
        <v>4815</v>
      </c>
      <c r="O107" s="79"/>
      <c r="P107" s="79"/>
      <c r="Q107" s="79">
        <f t="shared" si="61"/>
        <v>0</v>
      </c>
      <c r="R107" s="80">
        <f t="shared" si="62"/>
        <v>4815</v>
      </c>
    </row>
    <row r="108" spans="1:18" x14ac:dyDescent="0.25">
      <c r="A108" s="75" t="s">
        <v>56</v>
      </c>
      <c r="B108" s="76">
        <v>4658</v>
      </c>
      <c r="C108" s="76">
        <v>45</v>
      </c>
      <c r="D108" s="77"/>
      <c r="E108" s="77"/>
      <c r="F108" s="77"/>
      <c r="G108" s="77"/>
      <c r="H108" s="77"/>
      <c r="I108" s="77"/>
      <c r="J108" s="77"/>
      <c r="K108" s="77"/>
      <c r="L108" s="77"/>
      <c r="M108" s="77"/>
      <c r="N108" s="78">
        <f t="shared" si="60"/>
        <v>4703</v>
      </c>
      <c r="O108" s="79"/>
      <c r="P108" s="79"/>
      <c r="Q108" s="79">
        <f t="shared" si="61"/>
        <v>0</v>
      </c>
      <c r="R108" s="80">
        <f t="shared" si="62"/>
        <v>4703</v>
      </c>
    </row>
    <row r="109" spans="1:18" x14ac:dyDescent="0.25">
      <c r="A109" s="75" t="s">
        <v>57</v>
      </c>
      <c r="B109" s="76">
        <v>4431</v>
      </c>
      <c r="C109" s="76">
        <v>15</v>
      </c>
      <c r="D109" s="77"/>
      <c r="E109" s="77"/>
      <c r="F109" s="77"/>
      <c r="G109" s="77"/>
      <c r="H109" s="77"/>
      <c r="I109" s="77"/>
      <c r="J109" s="77"/>
      <c r="K109" s="77"/>
      <c r="L109" s="77"/>
      <c r="M109" s="77"/>
      <c r="N109" s="78">
        <f t="shared" si="60"/>
        <v>4446</v>
      </c>
      <c r="O109" s="79"/>
      <c r="P109" s="79"/>
      <c r="Q109" s="79">
        <f t="shared" si="61"/>
        <v>0</v>
      </c>
      <c r="R109" s="80">
        <f t="shared" si="62"/>
        <v>4446</v>
      </c>
    </row>
    <row r="110" spans="1:18" x14ac:dyDescent="0.25">
      <c r="A110" s="75" t="s">
        <v>58</v>
      </c>
      <c r="B110" s="76">
        <v>4646</v>
      </c>
      <c r="C110" s="76">
        <v>21</v>
      </c>
      <c r="D110" s="77"/>
      <c r="E110" s="77"/>
      <c r="F110" s="77"/>
      <c r="G110" s="77"/>
      <c r="H110" s="77"/>
      <c r="I110" s="77"/>
      <c r="J110" s="77"/>
      <c r="K110" s="77"/>
      <c r="L110" s="77"/>
      <c r="M110" s="77"/>
      <c r="N110" s="78">
        <f t="shared" si="60"/>
        <v>4667</v>
      </c>
      <c r="O110" s="79"/>
      <c r="P110" s="79"/>
      <c r="Q110" s="79">
        <f t="shared" si="61"/>
        <v>0</v>
      </c>
      <c r="R110" s="80">
        <f t="shared" si="62"/>
        <v>4667</v>
      </c>
    </row>
    <row r="111" spans="1:18" x14ac:dyDescent="0.25">
      <c r="A111" s="75" t="s">
        <v>59</v>
      </c>
      <c r="B111" s="76">
        <v>4524</v>
      </c>
      <c r="C111" s="76">
        <v>15</v>
      </c>
      <c r="D111" s="77"/>
      <c r="E111" s="77"/>
      <c r="F111" s="77"/>
      <c r="G111" s="77"/>
      <c r="H111" s="77"/>
      <c r="I111" s="77"/>
      <c r="J111" s="77"/>
      <c r="K111" s="77"/>
      <c r="L111" s="77"/>
      <c r="M111" s="77"/>
      <c r="N111" s="78">
        <f t="shared" si="60"/>
        <v>4539</v>
      </c>
      <c r="O111" s="79"/>
      <c r="P111" s="79"/>
      <c r="Q111" s="79">
        <f t="shared" si="61"/>
        <v>0</v>
      </c>
      <c r="R111" s="80">
        <f t="shared" si="62"/>
        <v>4539</v>
      </c>
    </row>
    <row r="112" spans="1:18" ht="15.75" thickBot="1" x14ac:dyDescent="0.3">
      <c r="A112" s="81" t="s">
        <v>60</v>
      </c>
      <c r="B112" s="82">
        <v>3462</v>
      </c>
      <c r="C112" s="76">
        <v>47</v>
      </c>
      <c r="D112" s="83"/>
      <c r="E112" s="83"/>
      <c r="F112" s="83"/>
      <c r="G112" s="83"/>
      <c r="H112" s="83"/>
      <c r="I112" s="83"/>
      <c r="J112" s="83"/>
      <c r="K112" s="83"/>
      <c r="L112" s="83"/>
      <c r="M112" s="83"/>
      <c r="N112" s="78">
        <f t="shared" si="60"/>
        <v>3509</v>
      </c>
      <c r="O112" s="84"/>
      <c r="P112" s="84"/>
      <c r="Q112" s="79">
        <f t="shared" si="61"/>
        <v>0</v>
      </c>
      <c r="R112" s="80">
        <f t="shared" si="62"/>
        <v>3509</v>
      </c>
    </row>
    <row r="113" spans="1:18" ht="15.75" thickBot="1" x14ac:dyDescent="0.3">
      <c r="A113" s="85" t="s">
        <v>21</v>
      </c>
      <c r="B113" s="86">
        <f>SUM(B101:B112)</f>
        <v>55509</v>
      </c>
      <c r="C113" s="86">
        <f>SUM(C101:C112)</f>
        <v>295</v>
      </c>
      <c r="D113" s="87">
        <f>SUM(D101:D112)</f>
        <v>0</v>
      </c>
      <c r="E113" s="87">
        <f t="shared" ref="E113:R113" si="63">SUM(E101:E112)</f>
        <v>0</v>
      </c>
      <c r="F113" s="87">
        <f t="shared" si="63"/>
        <v>0</v>
      </c>
      <c r="G113" s="87">
        <f t="shared" si="63"/>
        <v>0</v>
      </c>
      <c r="H113" s="87">
        <f t="shared" si="63"/>
        <v>0</v>
      </c>
      <c r="I113" s="87">
        <f t="shared" si="63"/>
        <v>0</v>
      </c>
      <c r="J113" s="87">
        <f t="shared" si="63"/>
        <v>0</v>
      </c>
      <c r="K113" s="87">
        <f t="shared" si="63"/>
        <v>0</v>
      </c>
      <c r="L113" s="87">
        <f t="shared" si="63"/>
        <v>0</v>
      </c>
      <c r="M113" s="87">
        <f t="shared" si="63"/>
        <v>0</v>
      </c>
      <c r="N113" s="88">
        <f t="shared" si="63"/>
        <v>55804</v>
      </c>
      <c r="O113" s="89">
        <f t="shared" si="63"/>
        <v>0</v>
      </c>
      <c r="P113" s="89">
        <f t="shared" si="63"/>
        <v>0</v>
      </c>
      <c r="Q113" s="89">
        <f t="shared" si="63"/>
        <v>0</v>
      </c>
      <c r="R113" s="90">
        <f t="shared" si="63"/>
        <v>55804</v>
      </c>
    </row>
    <row r="114" spans="1:18" ht="15.75" thickBot="1" x14ac:dyDescent="0.3">
      <c r="A114" s="85" t="s">
        <v>61</v>
      </c>
      <c r="B114" s="86">
        <f t="shared" ref="B114:C114" si="64">B113/4</f>
        <v>13877.25</v>
      </c>
      <c r="C114" s="86">
        <f t="shared" si="64"/>
        <v>73.75</v>
      </c>
      <c r="D114" s="87">
        <f>D113/4</f>
        <v>0</v>
      </c>
      <c r="E114" s="87">
        <f t="shared" ref="E114:R114" si="65">E113/4</f>
        <v>0</v>
      </c>
      <c r="F114" s="87">
        <f t="shared" si="65"/>
        <v>0</v>
      </c>
      <c r="G114" s="87">
        <f t="shared" si="65"/>
        <v>0</v>
      </c>
      <c r="H114" s="87">
        <f t="shared" si="65"/>
        <v>0</v>
      </c>
      <c r="I114" s="87">
        <f t="shared" si="65"/>
        <v>0</v>
      </c>
      <c r="J114" s="87">
        <f t="shared" si="65"/>
        <v>0</v>
      </c>
      <c r="K114" s="87">
        <f t="shared" si="65"/>
        <v>0</v>
      </c>
      <c r="L114" s="87">
        <f t="shared" si="65"/>
        <v>0</v>
      </c>
      <c r="M114" s="87">
        <f t="shared" si="65"/>
        <v>0</v>
      </c>
      <c r="N114" s="88">
        <f t="shared" si="65"/>
        <v>13951</v>
      </c>
      <c r="O114" s="89">
        <f t="shared" si="65"/>
        <v>0</v>
      </c>
      <c r="P114" s="89">
        <f t="shared" si="65"/>
        <v>0</v>
      </c>
      <c r="Q114" s="89">
        <f t="shared" si="65"/>
        <v>0</v>
      </c>
      <c r="R114" s="90">
        <f t="shared" si="65"/>
        <v>13951</v>
      </c>
    </row>
    <row r="117" spans="1:18" x14ac:dyDescent="0.25">
      <c r="A117" s="286" t="s">
        <v>44</v>
      </c>
      <c r="B117" s="323" t="s">
        <v>67</v>
      </c>
      <c r="C117" s="290"/>
      <c r="D117" s="290"/>
      <c r="E117" s="290"/>
      <c r="F117" s="290"/>
      <c r="G117" s="290"/>
      <c r="H117" s="290"/>
      <c r="I117" s="290"/>
      <c r="J117" s="290"/>
      <c r="K117" s="290"/>
      <c r="L117" s="290"/>
      <c r="M117" s="290"/>
      <c r="N117" s="291"/>
      <c r="O117" s="292" t="s">
        <v>4</v>
      </c>
      <c r="P117" s="293"/>
      <c r="Q117" s="294"/>
      <c r="R117" s="298" t="s">
        <v>5</v>
      </c>
    </row>
    <row r="118" spans="1:18" x14ac:dyDescent="0.25">
      <c r="A118" s="287"/>
      <c r="B118" s="301" t="s">
        <v>19</v>
      </c>
      <c r="C118" s="301" t="s">
        <v>20</v>
      </c>
      <c r="D118" s="303" t="s">
        <v>8</v>
      </c>
      <c r="E118" s="303" t="s">
        <v>9</v>
      </c>
      <c r="F118" s="303" t="s">
        <v>10</v>
      </c>
      <c r="G118" s="303" t="s">
        <v>11</v>
      </c>
      <c r="H118" s="303" t="s">
        <v>12</v>
      </c>
      <c r="I118" s="303" t="s">
        <v>13</v>
      </c>
      <c r="J118" s="303" t="s">
        <v>14</v>
      </c>
      <c r="K118" s="303" t="s">
        <v>15</v>
      </c>
      <c r="L118" s="303" t="s">
        <v>16</v>
      </c>
      <c r="M118" s="303" t="s">
        <v>17</v>
      </c>
      <c r="N118" s="305" t="s">
        <v>46</v>
      </c>
      <c r="O118" s="295"/>
      <c r="P118" s="296"/>
      <c r="Q118" s="297"/>
      <c r="R118" s="299"/>
    </row>
    <row r="119" spans="1:18" x14ac:dyDescent="0.25">
      <c r="A119" s="288"/>
      <c r="B119" s="302"/>
      <c r="C119" s="302"/>
      <c r="D119" s="304"/>
      <c r="E119" s="304"/>
      <c r="F119" s="304"/>
      <c r="G119" s="304"/>
      <c r="H119" s="304"/>
      <c r="I119" s="304"/>
      <c r="J119" s="304"/>
      <c r="K119" s="304"/>
      <c r="L119" s="304"/>
      <c r="M119" s="304"/>
      <c r="N119" s="306"/>
      <c r="O119" s="74" t="s">
        <v>47</v>
      </c>
      <c r="P119" s="74" t="s">
        <v>48</v>
      </c>
      <c r="Q119" s="74" t="s">
        <v>21</v>
      </c>
      <c r="R119" s="300"/>
    </row>
    <row r="120" spans="1:18" x14ac:dyDescent="0.25">
      <c r="A120" s="75" t="s">
        <v>49</v>
      </c>
      <c r="B120" s="78">
        <v>4124</v>
      </c>
      <c r="C120" s="78">
        <v>41</v>
      </c>
      <c r="D120" s="77">
        <v>9</v>
      </c>
      <c r="E120" s="77">
        <v>4</v>
      </c>
      <c r="F120" s="77">
        <v>4</v>
      </c>
      <c r="G120" s="77">
        <v>4</v>
      </c>
      <c r="H120" s="77">
        <v>2</v>
      </c>
      <c r="I120" s="77">
        <v>3</v>
      </c>
      <c r="J120" s="77">
        <v>0</v>
      </c>
      <c r="K120" s="77">
        <v>0</v>
      </c>
      <c r="L120" s="77">
        <v>2</v>
      </c>
      <c r="M120" s="77">
        <v>13</v>
      </c>
      <c r="N120" s="78">
        <f>B120+C120</f>
        <v>4165</v>
      </c>
      <c r="O120" s="79"/>
      <c r="P120" s="79"/>
      <c r="Q120" s="79">
        <f>O120+P120</f>
        <v>0</v>
      </c>
      <c r="R120" s="80">
        <f>N120+Q120</f>
        <v>4165</v>
      </c>
    </row>
    <row r="121" spans="1:18" x14ac:dyDescent="0.25">
      <c r="A121" s="75" t="s">
        <v>50</v>
      </c>
      <c r="B121" s="78">
        <v>3080</v>
      </c>
      <c r="C121" s="78">
        <v>57</v>
      </c>
      <c r="D121" s="77">
        <v>0</v>
      </c>
      <c r="E121" s="77">
        <v>0</v>
      </c>
      <c r="F121" s="77">
        <v>15</v>
      </c>
      <c r="G121" s="77">
        <v>2</v>
      </c>
      <c r="H121" s="77">
        <v>0</v>
      </c>
      <c r="I121" s="77">
        <v>6</v>
      </c>
      <c r="J121" s="77">
        <v>0</v>
      </c>
      <c r="K121" s="77">
        <v>5</v>
      </c>
      <c r="L121" s="77">
        <v>0</v>
      </c>
      <c r="M121" s="77">
        <v>29</v>
      </c>
      <c r="N121" s="78">
        <f t="shared" ref="N121:N131" si="66">B121+C121</f>
        <v>3137</v>
      </c>
      <c r="O121" s="79"/>
      <c r="P121" s="79"/>
      <c r="Q121" s="79">
        <f t="shared" ref="Q121:Q131" si="67">O121+P121</f>
        <v>0</v>
      </c>
      <c r="R121" s="80">
        <f t="shared" ref="R121:R131" si="68">N121+Q121</f>
        <v>3137</v>
      </c>
    </row>
    <row r="122" spans="1:18" x14ac:dyDescent="0.25">
      <c r="A122" s="75" t="s">
        <v>51</v>
      </c>
      <c r="B122" s="78">
        <v>3917</v>
      </c>
      <c r="C122" s="78">
        <v>83</v>
      </c>
      <c r="D122" s="77">
        <v>9</v>
      </c>
      <c r="E122" s="77">
        <v>2</v>
      </c>
      <c r="F122" s="77">
        <v>38</v>
      </c>
      <c r="G122" s="77">
        <v>7</v>
      </c>
      <c r="H122" s="77">
        <v>0</v>
      </c>
      <c r="I122" s="77">
        <v>7</v>
      </c>
      <c r="J122" s="77">
        <v>0</v>
      </c>
      <c r="K122" s="77">
        <v>5</v>
      </c>
      <c r="L122" s="77">
        <v>0</v>
      </c>
      <c r="M122" s="77">
        <v>15</v>
      </c>
      <c r="N122" s="78">
        <f t="shared" si="66"/>
        <v>4000</v>
      </c>
      <c r="O122" s="79"/>
      <c r="P122" s="79"/>
      <c r="Q122" s="79">
        <f t="shared" si="67"/>
        <v>0</v>
      </c>
      <c r="R122" s="80">
        <f t="shared" si="68"/>
        <v>4000</v>
      </c>
    </row>
    <row r="123" spans="1:18" x14ac:dyDescent="0.25">
      <c r="A123" s="75" t="s">
        <v>52</v>
      </c>
      <c r="B123" s="78">
        <v>3582</v>
      </c>
      <c r="C123" s="78">
        <v>199</v>
      </c>
      <c r="D123" s="77">
        <v>53</v>
      </c>
      <c r="E123" s="77">
        <v>9</v>
      </c>
      <c r="F123" s="77">
        <v>20</v>
      </c>
      <c r="G123" s="77">
        <v>6</v>
      </c>
      <c r="H123" s="77">
        <v>26</v>
      </c>
      <c r="I123" s="77">
        <v>17</v>
      </c>
      <c r="J123" s="77">
        <v>3</v>
      </c>
      <c r="K123" s="77">
        <v>4</v>
      </c>
      <c r="L123" s="77">
        <v>0</v>
      </c>
      <c r="M123" s="77">
        <v>61</v>
      </c>
      <c r="N123" s="78">
        <f t="shared" si="66"/>
        <v>3781</v>
      </c>
      <c r="O123" s="79"/>
      <c r="P123" s="79"/>
      <c r="Q123" s="79">
        <f t="shared" si="67"/>
        <v>0</v>
      </c>
      <c r="R123" s="80">
        <f t="shared" si="68"/>
        <v>3781</v>
      </c>
    </row>
    <row r="124" spans="1:18" x14ac:dyDescent="0.25">
      <c r="A124" s="75" t="s">
        <v>53</v>
      </c>
      <c r="B124" s="78">
        <v>4269</v>
      </c>
      <c r="C124" s="78">
        <v>277</v>
      </c>
      <c r="D124" s="77">
        <v>45</v>
      </c>
      <c r="E124" s="77">
        <v>22</v>
      </c>
      <c r="F124" s="77">
        <v>73</v>
      </c>
      <c r="G124" s="77">
        <v>11</v>
      </c>
      <c r="H124" s="77">
        <v>9</v>
      </c>
      <c r="I124" s="77">
        <v>26</v>
      </c>
      <c r="J124" s="77">
        <v>6</v>
      </c>
      <c r="K124" s="77">
        <v>6</v>
      </c>
      <c r="L124" s="77">
        <v>1</v>
      </c>
      <c r="M124" s="77">
        <v>78</v>
      </c>
      <c r="N124" s="78">
        <f t="shared" si="66"/>
        <v>4546</v>
      </c>
      <c r="O124" s="79"/>
      <c r="P124" s="79"/>
      <c r="Q124" s="79">
        <f t="shared" si="67"/>
        <v>0</v>
      </c>
      <c r="R124" s="80">
        <f t="shared" si="68"/>
        <v>4546</v>
      </c>
    </row>
    <row r="125" spans="1:18" x14ac:dyDescent="0.25">
      <c r="A125" s="75" t="s">
        <v>54</v>
      </c>
      <c r="B125" s="78">
        <v>4905</v>
      </c>
      <c r="C125" s="78">
        <v>230</v>
      </c>
      <c r="D125" s="77">
        <v>62</v>
      </c>
      <c r="E125" s="77">
        <v>23</v>
      </c>
      <c r="F125" s="77">
        <v>55</v>
      </c>
      <c r="G125" s="77">
        <v>8</v>
      </c>
      <c r="H125" s="77">
        <v>7</v>
      </c>
      <c r="I125" s="77">
        <v>8</v>
      </c>
      <c r="J125" s="77">
        <v>6</v>
      </c>
      <c r="K125" s="77">
        <v>0</v>
      </c>
      <c r="L125" s="77">
        <v>1</v>
      </c>
      <c r="M125" s="77">
        <v>60</v>
      </c>
      <c r="N125" s="78">
        <f t="shared" si="66"/>
        <v>5135</v>
      </c>
      <c r="O125" s="79"/>
      <c r="P125" s="79"/>
      <c r="Q125" s="79">
        <f t="shared" si="67"/>
        <v>0</v>
      </c>
      <c r="R125" s="80">
        <f t="shared" si="68"/>
        <v>5135</v>
      </c>
    </row>
    <row r="126" spans="1:18" x14ac:dyDescent="0.25">
      <c r="A126" s="75" t="s">
        <v>55</v>
      </c>
      <c r="B126" s="91">
        <v>6229</v>
      </c>
      <c r="C126" s="91">
        <v>684</v>
      </c>
      <c r="D126" s="92">
        <v>131</v>
      </c>
      <c r="E126" s="92">
        <v>122</v>
      </c>
      <c r="F126" s="92">
        <v>55</v>
      </c>
      <c r="G126" s="92">
        <v>22</v>
      </c>
      <c r="H126" s="92">
        <v>39</v>
      </c>
      <c r="I126" s="92">
        <v>18</v>
      </c>
      <c r="J126" s="92">
        <v>40</v>
      </c>
      <c r="K126" s="77">
        <v>2</v>
      </c>
      <c r="L126" s="77">
        <v>5</v>
      </c>
      <c r="M126" s="77">
        <v>250</v>
      </c>
      <c r="N126" s="78">
        <f t="shared" si="66"/>
        <v>6913</v>
      </c>
      <c r="O126" s="79"/>
      <c r="P126" s="79"/>
      <c r="Q126" s="79">
        <f t="shared" si="67"/>
        <v>0</v>
      </c>
      <c r="R126" s="80">
        <f t="shared" si="68"/>
        <v>6913</v>
      </c>
    </row>
    <row r="127" spans="1:18" x14ac:dyDescent="0.25">
      <c r="A127" s="75" t="s">
        <v>56</v>
      </c>
      <c r="B127" s="78">
        <v>5579</v>
      </c>
      <c r="C127" s="78">
        <v>689</v>
      </c>
      <c r="D127" s="77">
        <v>121</v>
      </c>
      <c r="E127" s="77">
        <v>119</v>
      </c>
      <c r="F127" s="77">
        <v>132</v>
      </c>
      <c r="G127" s="77">
        <v>20</v>
      </c>
      <c r="H127" s="77">
        <v>46</v>
      </c>
      <c r="I127" s="77">
        <v>18</v>
      </c>
      <c r="J127" s="77">
        <v>20</v>
      </c>
      <c r="K127" s="77">
        <v>23</v>
      </c>
      <c r="L127" s="77">
        <v>13</v>
      </c>
      <c r="M127" s="77">
        <v>177</v>
      </c>
      <c r="N127" s="78">
        <f t="shared" si="66"/>
        <v>6268</v>
      </c>
      <c r="O127" s="79"/>
      <c r="P127" s="79"/>
      <c r="Q127" s="79">
        <f t="shared" si="67"/>
        <v>0</v>
      </c>
      <c r="R127" s="80">
        <f t="shared" si="68"/>
        <v>6268</v>
      </c>
    </row>
    <row r="128" spans="1:18" x14ac:dyDescent="0.25">
      <c r="A128" s="75" t="s">
        <v>57</v>
      </c>
      <c r="B128" s="78">
        <v>3329</v>
      </c>
      <c r="C128" s="78">
        <v>237</v>
      </c>
      <c r="D128" s="77">
        <v>53</v>
      </c>
      <c r="E128" s="77">
        <v>54</v>
      </c>
      <c r="F128" s="77">
        <v>30</v>
      </c>
      <c r="G128" s="77">
        <v>15</v>
      </c>
      <c r="H128" s="77">
        <v>9</v>
      </c>
      <c r="I128" s="77">
        <v>13</v>
      </c>
      <c r="J128" s="77">
        <v>3</v>
      </c>
      <c r="K128" s="77">
        <v>1</v>
      </c>
      <c r="L128" s="77">
        <v>0</v>
      </c>
      <c r="M128" s="77">
        <v>59</v>
      </c>
      <c r="N128" s="78">
        <f t="shared" si="66"/>
        <v>3566</v>
      </c>
      <c r="O128" s="79"/>
      <c r="P128" s="79"/>
      <c r="Q128" s="79">
        <f t="shared" si="67"/>
        <v>0</v>
      </c>
      <c r="R128" s="80">
        <f t="shared" si="68"/>
        <v>3566</v>
      </c>
    </row>
    <row r="129" spans="1:18" x14ac:dyDescent="0.25">
      <c r="A129" s="75" t="s">
        <v>58</v>
      </c>
      <c r="B129" s="78">
        <v>3212</v>
      </c>
      <c r="C129" s="78">
        <v>230</v>
      </c>
      <c r="D129" s="77">
        <v>97</v>
      </c>
      <c r="E129" s="77">
        <v>10</v>
      </c>
      <c r="F129" s="77">
        <v>16</v>
      </c>
      <c r="G129" s="77">
        <v>6</v>
      </c>
      <c r="H129" s="77">
        <v>8</v>
      </c>
      <c r="I129" s="77">
        <v>15</v>
      </c>
      <c r="J129" s="77">
        <v>1</v>
      </c>
      <c r="K129" s="77">
        <v>1</v>
      </c>
      <c r="L129" s="77">
        <v>0</v>
      </c>
      <c r="M129" s="77">
        <v>76</v>
      </c>
      <c r="N129" s="78">
        <f t="shared" si="66"/>
        <v>3442</v>
      </c>
      <c r="O129" s="79"/>
      <c r="P129" s="79"/>
      <c r="Q129" s="79">
        <f t="shared" si="67"/>
        <v>0</v>
      </c>
      <c r="R129" s="80">
        <f t="shared" si="68"/>
        <v>3442</v>
      </c>
    </row>
    <row r="130" spans="1:18" x14ac:dyDescent="0.25">
      <c r="A130" s="75" t="s">
        <v>59</v>
      </c>
      <c r="B130" s="78">
        <v>3236</v>
      </c>
      <c r="C130" s="78">
        <v>33</v>
      </c>
      <c r="D130" s="77">
        <v>9</v>
      </c>
      <c r="E130" s="77">
        <v>1</v>
      </c>
      <c r="F130" s="77">
        <v>7</v>
      </c>
      <c r="G130" s="77">
        <v>0</v>
      </c>
      <c r="H130" s="77">
        <v>0</v>
      </c>
      <c r="I130" s="77">
        <v>10</v>
      </c>
      <c r="J130" s="77">
        <v>0</v>
      </c>
      <c r="K130" s="77">
        <v>0</v>
      </c>
      <c r="L130" s="77">
        <v>2</v>
      </c>
      <c r="M130" s="77">
        <v>4</v>
      </c>
      <c r="N130" s="78">
        <f t="shared" si="66"/>
        <v>3269</v>
      </c>
      <c r="O130" s="79"/>
      <c r="P130" s="79"/>
      <c r="Q130" s="79">
        <f t="shared" si="67"/>
        <v>0</v>
      </c>
      <c r="R130" s="80">
        <f t="shared" si="68"/>
        <v>3269</v>
      </c>
    </row>
    <row r="131" spans="1:18" ht="15.75" thickBot="1" x14ac:dyDescent="0.3">
      <c r="A131" s="81" t="s">
        <v>60</v>
      </c>
      <c r="B131" s="93">
        <v>2970</v>
      </c>
      <c r="C131" s="78">
        <v>99</v>
      </c>
      <c r="D131" s="83">
        <v>38</v>
      </c>
      <c r="E131" s="83">
        <v>9</v>
      </c>
      <c r="F131" s="83">
        <v>9</v>
      </c>
      <c r="G131" s="83">
        <v>0</v>
      </c>
      <c r="H131" s="83">
        <v>2</v>
      </c>
      <c r="I131" s="83">
        <v>13</v>
      </c>
      <c r="J131" s="83">
        <v>0</v>
      </c>
      <c r="K131" s="83">
        <v>0</v>
      </c>
      <c r="L131" s="83">
        <v>0</v>
      </c>
      <c r="M131" s="83">
        <v>28</v>
      </c>
      <c r="N131" s="78">
        <f t="shared" si="66"/>
        <v>3069</v>
      </c>
      <c r="O131" s="84"/>
      <c r="P131" s="84"/>
      <c r="Q131" s="79">
        <f t="shared" si="67"/>
        <v>0</v>
      </c>
      <c r="R131" s="80">
        <f t="shared" si="68"/>
        <v>3069</v>
      </c>
    </row>
    <row r="132" spans="1:18" ht="15.75" thickBot="1" x14ac:dyDescent="0.3">
      <c r="A132" s="85" t="s">
        <v>21</v>
      </c>
      <c r="B132" s="88">
        <f t="shared" ref="B132:L132" si="69">SUM(B120:B131)</f>
        <v>48432</v>
      </c>
      <c r="C132" s="88">
        <f t="shared" si="69"/>
        <v>2859</v>
      </c>
      <c r="D132" s="87">
        <f t="shared" si="69"/>
        <v>627</v>
      </c>
      <c r="E132" s="87">
        <f t="shared" si="69"/>
        <v>375</v>
      </c>
      <c r="F132" s="87">
        <f t="shared" si="69"/>
        <v>454</v>
      </c>
      <c r="G132" s="87">
        <f t="shared" si="69"/>
        <v>101</v>
      </c>
      <c r="H132" s="87">
        <f t="shared" si="69"/>
        <v>148</v>
      </c>
      <c r="I132" s="87">
        <f t="shared" si="69"/>
        <v>154</v>
      </c>
      <c r="J132" s="87">
        <f t="shared" si="69"/>
        <v>79</v>
      </c>
      <c r="K132" s="87">
        <f t="shared" si="69"/>
        <v>47</v>
      </c>
      <c r="L132" s="87">
        <f t="shared" si="69"/>
        <v>24</v>
      </c>
      <c r="M132" s="87">
        <f>SUM(M120:M131)</f>
        <v>850</v>
      </c>
      <c r="N132" s="88">
        <f t="shared" ref="N132" si="70">SUM(N120:N131)</f>
        <v>51291</v>
      </c>
      <c r="O132" s="89"/>
      <c r="P132" s="89"/>
      <c r="Q132" s="89">
        <f t="shared" ref="Q132:R132" si="71">SUM(Q120:Q131)</f>
        <v>0</v>
      </c>
      <c r="R132" s="90">
        <f t="shared" si="71"/>
        <v>51291</v>
      </c>
    </row>
    <row r="133" spans="1:18" ht="15.75" thickBot="1" x14ac:dyDescent="0.3">
      <c r="A133" s="85" t="s">
        <v>61</v>
      </c>
      <c r="B133" s="86">
        <f t="shared" ref="B133:C133" si="72">B132/4</f>
        <v>12108</v>
      </c>
      <c r="C133" s="86">
        <f t="shared" si="72"/>
        <v>714.75</v>
      </c>
      <c r="D133" s="87">
        <f>D132/4</f>
        <v>156.75</v>
      </c>
      <c r="E133" s="87">
        <f t="shared" ref="E133:R133" si="73">E132/4</f>
        <v>93.75</v>
      </c>
      <c r="F133" s="87">
        <f t="shared" si="73"/>
        <v>113.5</v>
      </c>
      <c r="G133" s="87">
        <f t="shared" si="73"/>
        <v>25.25</v>
      </c>
      <c r="H133" s="87">
        <f t="shared" si="73"/>
        <v>37</v>
      </c>
      <c r="I133" s="87">
        <f t="shared" si="73"/>
        <v>38.5</v>
      </c>
      <c r="J133" s="87">
        <f t="shared" si="73"/>
        <v>19.75</v>
      </c>
      <c r="K133" s="87">
        <f t="shared" si="73"/>
        <v>11.75</v>
      </c>
      <c r="L133" s="87">
        <f t="shared" si="73"/>
        <v>6</v>
      </c>
      <c r="M133" s="87">
        <f t="shared" si="73"/>
        <v>212.5</v>
      </c>
      <c r="N133" s="88">
        <f t="shared" si="73"/>
        <v>12822.75</v>
      </c>
      <c r="O133" s="89">
        <f t="shared" si="73"/>
        <v>0</v>
      </c>
      <c r="P133" s="89">
        <f t="shared" si="73"/>
        <v>0</v>
      </c>
      <c r="Q133" s="89">
        <f t="shared" si="73"/>
        <v>0</v>
      </c>
      <c r="R133" s="90">
        <f t="shared" si="73"/>
        <v>12822.75</v>
      </c>
    </row>
    <row r="136" spans="1:18" x14ac:dyDescent="0.25">
      <c r="A136" s="286" t="s">
        <v>44</v>
      </c>
      <c r="B136" s="323" t="s">
        <v>68</v>
      </c>
      <c r="C136" s="290"/>
      <c r="D136" s="290"/>
      <c r="E136" s="290"/>
      <c r="F136" s="290"/>
      <c r="G136" s="290"/>
      <c r="H136" s="290"/>
      <c r="I136" s="290"/>
      <c r="J136" s="290"/>
      <c r="K136" s="290"/>
      <c r="L136" s="290"/>
      <c r="M136" s="290"/>
      <c r="N136" s="291"/>
      <c r="O136" s="292" t="s">
        <v>4</v>
      </c>
      <c r="P136" s="293"/>
      <c r="Q136" s="294"/>
      <c r="R136" s="298" t="s">
        <v>5</v>
      </c>
    </row>
    <row r="137" spans="1:18" x14ac:dyDescent="0.25">
      <c r="A137" s="287"/>
      <c r="B137" s="301" t="s">
        <v>19</v>
      </c>
      <c r="C137" s="301" t="s">
        <v>20</v>
      </c>
      <c r="D137" s="303" t="s">
        <v>8</v>
      </c>
      <c r="E137" s="303" t="s">
        <v>9</v>
      </c>
      <c r="F137" s="303" t="s">
        <v>10</v>
      </c>
      <c r="G137" s="303" t="s">
        <v>11</v>
      </c>
      <c r="H137" s="303" t="s">
        <v>12</v>
      </c>
      <c r="I137" s="303" t="s">
        <v>13</v>
      </c>
      <c r="J137" s="303" t="s">
        <v>14</v>
      </c>
      <c r="K137" s="303" t="s">
        <v>15</v>
      </c>
      <c r="L137" s="303" t="s">
        <v>16</v>
      </c>
      <c r="M137" s="303" t="s">
        <v>17</v>
      </c>
      <c r="N137" s="305" t="s">
        <v>46</v>
      </c>
      <c r="O137" s="295"/>
      <c r="P137" s="296"/>
      <c r="Q137" s="297"/>
      <c r="R137" s="299"/>
    </row>
    <row r="138" spans="1:18" x14ac:dyDescent="0.25">
      <c r="A138" s="288"/>
      <c r="B138" s="302"/>
      <c r="C138" s="302"/>
      <c r="D138" s="304"/>
      <c r="E138" s="304"/>
      <c r="F138" s="304"/>
      <c r="G138" s="304"/>
      <c r="H138" s="304"/>
      <c r="I138" s="304"/>
      <c r="J138" s="304"/>
      <c r="K138" s="304"/>
      <c r="L138" s="304"/>
      <c r="M138" s="304"/>
      <c r="N138" s="306"/>
      <c r="O138" s="74" t="s">
        <v>47</v>
      </c>
      <c r="P138" s="74" t="s">
        <v>48</v>
      </c>
      <c r="Q138" s="74" t="s">
        <v>21</v>
      </c>
      <c r="R138" s="300"/>
    </row>
    <row r="139" spans="1:18" x14ac:dyDescent="0.25">
      <c r="A139" s="75" t="s">
        <v>49</v>
      </c>
      <c r="B139" s="76">
        <v>304</v>
      </c>
      <c r="C139" s="76">
        <f t="shared" ref="C139:C143" si="74">SUM(D139:M139)</f>
        <v>0</v>
      </c>
      <c r="D139" s="77"/>
      <c r="E139" s="77"/>
      <c r="F139" s="77"/>
      <c r="G139" s="77"/>
      <c r="H139" s="77"/>
      <c r="I139" s="77"/>
      <c r="J139" s="77"/>
      <c r="K139" s="77"/>
      <c r="L139" s="77"/>
      <c r="M139" s="77"/>
      <c r="N139" s="78">
        <f>B139+C139</f>
        <v>304</v>
      </c>
      <c r="O139" s="79"/>
      <c r="P139" s="79">
        <v>106</v>
      </c>
      <c r="Q139" s="79">
        <f>O139+P139</f>
        <v>106</v>
      </c>
      <c r="R139" s="80">
        <f>N139+Q139</f>
        <v>410</v>
      </c>
    </row>
    <row r="140" spans="1:18" x14ac:dyDescent="0.25">
      <c r="A140" s="75" t="s">
        <v>50</v>
      </c>
      <c r="B140" s="76">
        <v>429</v>
      </c>
      <c r="C140" s="76">
        <f t="shared" si="74"/>
        <v>1</v>
      </c>
      <c r="D140" s="77"/>
      <c r="E140" s="77"/>
      <c r="F140" s="77"/>
      <c r="G140" s="77"/>
      <c r="H140" s="77"/>
      <c r="I140" s="77"/>
      <c r="J140" s="77"/>
      <c r="K140" s="77">
        <v>1</v>
      </c>
      <c r="L140" s="77"/>
      <c r="M140" s="77"/>
      <c r="N140" s="78">
        <f t="shared" ref="N140:N150" si="75">B140+C140</f>
        <v>430</v>
      </c>
      <c r="O140" s="79"/>
      <c r="P140" s="79">
        <v>99</v>
      </c>
      <c r="Q140" s="79">
        <f t="shared" ref="Q140:Q150" si="76">O140+P140</f>
        <v>99</v>
      </c>
      <c r="R140" s="80">
        <f t="shared" ref="R140:R150" si="77">N140+Q140</f>
        <v>529</v>
      </c>
    </row>
    <row r="141" spans="1:18" x14ac:dyDescent="0.25">
      <c r="A141" s="75" t="s">
        <v>51</v>
      </c>
      <c r="B141" s="76">
        <v>486</v>
      </c>
      <c r="C141" s="76">
        <f t="shared" si="74"/>
        <v>0</v>
      </c>
      <c r="D141" s="77"/>
      <c r="E141" s="77"/>
      <c r="F141" s="77"/>
      <c r="G141" s="77"/>
      <c r="H141" s="77"/>
      <c r="I141" s="77"/>
      <c r="J141" s="77"/>
      <c r="K141" s="77"/>
      <c r="L141" s="77"/>
      <c r="M141" s="77"/>
      <c r="N141" s="78">
        <f t="shared" si="75"/>
        <v>486</v>
      </c>
      <c r="O141" s="79"/>
      <c r="P141" s="79">
        <v>132</v>
      </c>
      <c r="Q141" s="79">
        <f t="shared" si="76"/>
        <v>132</v>
      </c>
      <c r="R141" s="80">
        <f t="shared" si="77"/>
        <v>618</v>
      </c>
    </row>
    <row r="142" spans="1:18" x14ac:dyDescent="0.25">
      <c r="A142" s="75" t="s">
        <v>52</v>
      </c>
      <c r="B142" s="76">
        <v>421</v>
      </c>
      <c r="C142" s="76">
        <f t="shared" si="74"/>
        <v>6</v>
      </c>
      <c r="D142" s="77"/>
      <c r="E142" s="77"/>
      <c r="F142" s="77">
        <v>2</v>
      </c>
      <c r="G142" s="77">
        <v>4</v>
      </c>
      <c r="H142" s="77"/>
      <c r="I142" s="77"/>
      <c r="J142" s="77"/>
      <c r="K142" s="77"/>
      <c r="L142" s="77"/>
      <c r="M142" s="77"/>
      <c r="N142" s="78">
        <f t="shared" si="75"/>
        <v>427</v>
      </c>
      <c r="O142" s="79"/>
      <c r="P142" s="79">
        <v>71</v>
      </c>
      <c r="Q142" s="79">
        <f t="shared" si="76"/>
        <v>71</v>
      </c>
      <c r="R142" s="80">
        <f t="shared" si="77"/>
        <v>498</v>
      </c>
    </row>
    <row r="143" spans="1:18" x14ac:dyDescent="0.25">
      <c r="A143" s="75" t="s">
        <v>53</v>
      </c>
      <c r="B143" s="76">
        <v>535</v>
      </c>
      <c r="C143" s="76">
        <f t="shared" si="74"/>
        <v>16</v>
      </c>
      <c r="D143" s="77">
        <v>4</v>
      </c>
      <c r="E143" s="77"/>
      <c r="F143" s="77">
        <v>3</v>
      </c>
      <c r="G143" s="77">
        <v>4</v>
      </c>
      <c r="H143" s="77"/>
      <c r="I143" s="77">
        <v>4</v>
      </c>
      <c r="J143" s="77"/>
      <c r="K143" s="77"/>
      <c r="L143" s="77"/>
      <c r="M143" s="77">
        <v>1</v>
      </c>
      <c r="N143" s="78">
        <f t="shared" si="75"/>
        <v>551</v>
      </c>
      <c r="O143" s="79"/>
      <c r="P143" s="79">
        <v>54</v>
      </c>
      <c r="Q143" s="79">
        <f t="shared" si="76"/>
        <v>54</v>
      </c>
      <c r="R143" s="80">
        <f t="shared" si="77"/>
        <v>605</v>
      </c>
    </row>
    <row r="144" spans="1:18" x14ac:dyDescent="0.25">
      <c r="A144" s="75" t="s">
        <v>54</v>
      </c>
      <c r="B144" s="76">
        <v>788</v>
      </c>
      <c r="C144" s="76">
        <f>SUM(D144:M144)</f>
        <v>19</v>
      </c>
      <c r="D144" s="77">
        <v>4</v>
      </c>
      <c r="E144" s="77"/>
      <c r="F144" s="77"/>
      <c r="G144" s="77">
        <v>4</v>
      </c>
      <c r="H144" s="77"/>
      <c r="I144" s="77">
        <v>3</v>
      </c>
      <c r="J144" s="77"/>
      <c r="K144" s="77">
        <v>2</v>
      </c>
      <c r="L144" s="77"/>
      <c r="M144" s="77">
        <v>6</v>
      </c>
      <c r="N144" s="78">
        <f t="shared" si="75"/>
        <v>807</v>
      </c>
      <c r="O144" s="79"/>
      <c r="P144" s="79">
        <v>70</v>
      </c>
      <c r="Q144" s="79">
        <f t="shared" si="76"/>
        <v>70</v>
      </c>
      <c r="R144" s="80">
        <f t="shared" si="77"/>
        <v>877</v>
      </c>
    </row>
    <row r="145" spans="1:18" x14ac:dyDescent="0.25">
      <c r="A145" s="75" t="s">
        <v>55</v>
      </c>
      <c r="B145" s="76">
        <v>1152</v>
      </c>
      <c r="C145" s="76">
        <f t="shared" ref="C145:C150" si="78">SUM(D145:M145)</f>
        <v>25</v>
      </c>
      <c r="D145" s="77">
        <v>6</v>
      </c>
      <c r="E145" s="77"/>
      <c r="F145" s="77">
        <v>1</v>
      </c>
      <c r="G145" s="77">
        <v>13</v>
      </c>
      <c r="H145" s="77"/>
      <c r="I145" s="77">
        <v>2</v>
      </c>
      <c r="J145" s="77"/>
      <c r="K145" s="77">
        <v>3</v>
      </c>
      <c r="L145" s="77"/>
      <c r="M145" s="77"/>
      <c r="N145" s="78">
        <f t="shared" si="75"/>
        <v>1177</v>
      </c>
      <c r="O145" s="79"/>
      <c r="P145" s="79">
        <v>65</v>
      </c>
      <c r="Q145" s="79">
        <f t="shared" si="76"/>
        <v>65</v>
      </c>
      <c r="R145" s="80">
        <f t="shared" si="77"/>
        <v>1242</v>
      </c>
    </row>
    <row r="146" spans="1:18" x14ac:dyDescent="0.25">
      <c r="A146" s="75" t="s">
        <v>56</v>
      </c>
      <c r="B146" s="76">
        <v>1150</v>
      </c>
      <c r="C146" s="76">
        <f t="shared" si="78"/>
        <v>40</v>
      </c>
      <c r="D146" s="77">
        <v>17</v>
      </c>
      <c r="E146" s="77"/>
      <c r="F146" s="77">
        <v>4</v>
      </c>
      <c r="G146" s="77">
        <v>10</v>
      </c>
      <c r="H146" s="77">
        <v>1</v>
      </c>
      <c r="I146" s="77">
        <v>6</v>
      </c>
      <c r="J146" s="77"/>
      <c r="K146" s="77">
        <v>2</v>
      </c>
      <c r="L146" s="77"/>
      <c r="M146" s="77"/>
      <c r="N146" s="78">
        <f t="shared" si="75"/>
        <v>1190</v>
      </c>
      <c r="O146" s="79"/>
      <c r="P146" s="79">
        <v>101</v>
      </c>
      <c r="Q146" s="79">
        <f t="shared" si="76"/>
        <v>101</v>
      </c>
      <c r="R146" s="80">
        <f t="shared" si="77"/>
        <v>1291</v>
      </c>
    </row>
    <row r="147" spans="1:18" x14ac:dyDescent="0.25">
      <c r="A147" s="75" t="s">
        <v>57</v>
      </c>
      <c r="B147" s="76">
        <v>652</v>
      </c>
      <c r="C147" s="76">
        <f t="shared" si="78"/>
        <v>3</v>
      </c>
      <c r="D147" s="77"/>
      <c r="E147" s="77"/>
      <c r="F147" s="77"/>
      <c r="G147" s="77">
        <v>3</v>
      </c>
      <c r="H147" s="77"/>
      <c r="I147" s="77"/>
      <c r="J147" s="77"/>
      <c r="K147" s="77"/>
      <c r="L147" s="77"/>
      <c r="M147" s="77"/>
      <c r="N147" s="78">
        <f t="shared" si="75"/>
        <v>655</v>
      </c>
      <c r="O147" s="79"/>
      <c r="P147" s="79">
        <v>129</v>
      </c>
      <c r="Q147" s="79">
        <f t="shared" si="76"/>
        <v>129</v>
      </c>
      <c r="R147" s="80">
        <f t="shared" si="77"/>
        <v>784</v>
      </c>
    </row>
    <row r="148" spans="1:18" x14ac:dyDescent="0.25">
      <c r="A148" s="75" t="s">
        <v>58</v>
      </c>
      <c r="B148" s="76">
        <v>881</v>
      </c>
      <c r="C148" s="76">
        <f t="shared" si="78"/>
        <v>2</v>
      </c>
      <c r="D148" s="77">
        <v>1</v>
      </c>
      <c r="E148" s="77"/>
      <c r="F148" s="77"/>
      <c r="G148" s="77">
        <v>1</v>
      </c>
      <c r="H148" s="77"/>
      <c r="I148" s="77"/>
      <c r="J148" s="77"/>
      <c r="K148" s="77"/>
      <c r="L148" s="77"/>
      <c r="M148" s="77"/>
      <c r="N148" s="78">
        <f t="shared" si="75"/>
        <v>883</v>
      </c>
      <c r="O148" s="79"/>
      <c r="P148" s="79">
        <v>137</v>
      </c>
      <c r="Q148" s="79">
        <f t="shared" si="76"/>
        <v>137</v>
      </c>
      <c r="R148" s="80">
        <f t="shared" si="77"/>
        <v>1020</v>
      </c>
    </row>
    <row r="149" spans="1:18" x14ac:dyDescent="0.25">
      <c r="A149" s="75" t="s">
        <v>59</v>
      </c>
      <c r="B149" s="76">
        <v>684</v>
      </c>
      <c r="C149" s="76">
        <f t="shared" si="78"/>
        <v>0</v>
      </c>
      <c r="D149" s="77"/>
      <c r="E149" s="77"/>
      <c r="F149" s="77"/>
      <c r="G149" s="77"/>
      <c r="H149" s="77"/>
      <c r="I149" s="77"/>
      <c r="J149" s="77"/>
      <c r="K149" s="77"/>
      <c r="L149" s="77"/>
      <c r="M149" s="77"/>
      <c r="N149" s="78">
        <f t="shared" si="75"/>
        <v>684</v>
      </c>
      <c r="O149" s="79"/>
      <c r="P149" s="79">
        <v>133</v>
      </c>
      <c r="Q149" s="79">
        <f t="shared" si="76"/>
        <v>133</v>
      </c>
      <c r="R149" s="80">
        <f t="shared" si="77"/>
        <v>817</v>
      </c>
    </row>
    <row r="150" spans="1:18" ht="15.75" thickBot="1" x14ac:dyDescent="0.3">
      <c r="A150" s="81" t="s">
        <v>60</v>
      </c>
      <c r="B150" s="82">
        <v>1051</v>
      </c>
      <c r="C150" s="76">
        <f t="shared" si="78"/>
        <v>3</v>
      </c>
      <c r="D150" s="83"/>
      <c r="E150" s="83"/>
      <c r="F150" s="83"/>
      <c r="G150" s="83"/>
      <c r="H150" s="83"/>
      <c r="I150" s="83"/>
      <c r="J150" s="83"/>
      <c r="K150" s="83">
        <v>3</v>
      </c>
      <c r="L150" s="83"/>
      <c r="M150" s="83"/>
      <c r="N150" s="78">
        <f t="shared" si="75"/>
        <v>1054</v>
      </c>
      <c r="O150" s="84"/>
      <c r="P150" s="84">
        <v>101</v>
      </c>
      <c r="Q150" s="79">
        <f t="shared" si="76"/>
        <v>101</v>
      </c>
      <c r="R150" s="80">
        <f t="shared" si="77"/>
        <v>1155</v>
      </c>
    </row>
    <row r="151" spans="1:18" ht="15.75" thickBot="1" x14ac:dyDescent="0.3">
      <c r="A151" s="85" t="s">
        <v>21</v>
      </c>
      <c r="B151" s="86">
        <f>SUM(B139:B150)</f>
        <v>8533</v>
      </c>
      <c r="C151" s="86">
        <f>SUM(C139:C150)</f>
        <v>115</v>
      </c>
      <c r="D151" s="87">
        <f>SUM(D139:D150)</f>
        <v>32</v>
      </c>
      <c r="E151" s="87">
        <f t="shared" ref="E151:R151" si="79">SUM(E139:E150)</f>
        <v>0</v>
      </c>
      <c r="F151" s="87">
        <f t="shared" si="79"/>
        <v>10</v>
      </c>
      <c r="G151" s="87">
        <f t="shared" si="79"/>
        <v>39</v>
      </c>
      <c r="H151" s="87">
        <f t="shared" si="79"/>
        <v>1</v>
      </c>
      <c r="I151" s="87">
        <f t="shared" si="79"/>
        <v>15</v>
      </c>
      <c r="J151" s="87">
        <f t="shared" si="79"/>
        <v>0</v>
      </c>
      <c r="K151" s="87">
        <f t="shared" si="79"/>
        <v>11</v>
      </c>
      <c r="L151" s="87">
        <f t="shared" si="79"/>
        <v>0</v>
      </c>
      <c r="M151" s="87">
        <f t="shared" si="79"/>
        <v>7</v>
      </c>
      <c r="N151" s="88">
        <f t="shared" si="79"/>
        <v>8648</v>
      </c>
      <c r="O151" s="89">
        <f t="shared" si="79"/>
        <v>0</v>
      </c>
      <c r="P151" s="89">
        <f t="shared" si="79"/>
        <v>1198</v>
      </c>
      <c r="Q151" s="89">
        <f t="shared" si="79"/>
        <v>1198</v>
      </c>
      <c r="R151" s="90">
        <f t="shared" si="79"/>
        <v>9846</v>
      </c>
    </row>
    <row r="152" spans="1:18" ht="15.75" thickBot="1" x14ac:dyDescent="0.3">
      <c r="A152" s="85" t="s">
        <v>61</v>
      </c>
      <c r="B152" s="86">
        <f t="shared" ref="B152:C152" si="80">B151/4</f>
        <v>2133.25</v>
      </c>
      <c r="C152" s="86">
        <f t="shared" si="80"/>
        <v>28.75</v>
      </c>
      <c r="D152" s="87">
        <f>D151/4</f>
        <v>8</v>
      </c>
      <c r="E152" s="87">
        <f t="shared" ref="E152:R152" si="81">E151/4</f>
        <v>0</v>
      </c>
      <c r="F152" s="87">
        <f t="shared" si="81"/>
        <v>2.5</v>
      </c>
      <c r="G152" s="87">
        <f t="shared" si="81"/>
        <v>9.75</v>
      </c>
      <c r="H152" s="87">
        <f t="shared" si="81"/>
        <v>0.25</v>
      </c>
      <c r="I152" s="87">
        <f t="shared" si="81"/>
        <v>3.75</v>
      </c>
      <c r="J152" s="87">
        <f t="shared" si="81"/>
        <v>0</v>
      </c>
      <c r="K152" s="87">
        <f t="shared" si="81"/>
        <v>2.75</v>
      </c>
      <c r="L152" s="87">
        <f t="shared" si="81"/>
        <v>0</v>
      </c>
      <c r="M152" s="87">
        <f t="shared" si="81"/>
        <v>1.75</v>
      </c>
      <c r="N152" s="88">
        <f t="shared" si="81"/>
        <v>2162</v>
      </c>
      <c r="O152" s="89">
        <f t="shared" si="81"/>
        <v>0</v>
      </c>
      <c r="P152" s="89">
        <f t="shared" si="81"/>
        <v>299.5</v>
      </c>
      <c r="Q152" s="89">
        <f t="shared" si="81"/>
        <v>299.5</v>
      </c>
      <c r="R152" s="90">
        <f t="shared" si="81"/>
        <v>2461.5</v>
      </c>
    </row>
    <row r="155" spans="1:18" x14ac:dyDescent="0.25">
      <c r="A155" s="312" t="s">
        <v>44</v>
      </c>
      <c r="B155" s="289" t="s">
        <v>69</v>
      </c>
      <c r="C155" s="315"/>
      <c r="D155" s="315"/>
      <c r="E155" s="315"/>
      <c r="F155" s="315"/>
      <c r="G155" s="315"/>
      <c r="H155" s="315"/>
      <c r="I155" s="315"/>
      <c r="J155" s="315"/>
      <c r="K155" s="315"/>
      <c r="L155" s="315"/>
      <c r="M155" s="315"/>
      <c r="N155" s="316"/>
      <c r="O155" s="317" t="s">
        <v>4</v>
      </c>
      <c r="P155" s="318"/>
      <c r="Q155" s="319"/>
      <c r="R155" s="307" t="s">
        <v>5</v>
      </c>
    </row>
    <row r="156" spans="1:18" x14ac:dyDescent="0.25">
      <c r="A156" s="313"/>
      <c r="B156" s="301" t="s">
        <v>19</v>
      </c>
      <c r="C156" s="301" t="s">
        <v>20</v>
      </c>
      <c r="D156" s="303" t="s">
        <v>8</v>
      </c>
      <c r="E156" s="303" t="s">
        <v>9</v>
      </c>
      <c r="F156" s="303" t="s">
        <v>10</v>
      </c>
      <c r="G156" s="303" t="s">
        <v>11</v>
      </c>
      <c r="H156" s="303" t="s">
        <v>12</v>
      </c>
      <c r="I156" s="303" t="s">
        <v>13</v>
      </c>
      <c r="J156" s="303" t="s">
        <v>14</v>
      </c>
      <c r="K156" s="303" t="s">
        <v>15</v>
      </c>
      <c r="L156" s="303" t="s">
        <v>16</v>
      </c>
      <c r="M156" s="303" t="s">
        <v>17</v>
      </c>
      <c r="N156" s="310" t="s">
        <v>46</v>
      </c>
      <c r="O156" s="320"/>
      <c r="P156" s="321"/>
      <c r="Q156" s="322"/>
      <c r="R156" s="308"/>
    </row>
    <row r="157" spans="1:18" x14ac:dyDescent="0.25">
      <c r="A157" s="314"/>
      <c r="B157" s="302"/>
      <c r="C157" s="302"/>
      <c r="D157" s="304"/>
      <c r="E157" s="304"/>
      <c r="F157" s="304"/>
      <c r="G157" s="304"/>
      <c r="H157" s="304"/>
      <c r="I157" s="304"/>
      <c r="J157" s="304"/>
      <c r="K157" s="304"/>
      <c r="L157" s="304"/>
      <c r="M157" s="304"/>
      <c r="N157" s="311"/>
      <c r="O157" s="74" t="s">
        <v>47</v>
      </c>
      <c r="P157" s="74" t="s">
        <v>48</v>
      </c>
      <c r="Q157" s="74" t="s">
        <v>21</v>
      </c>
      <c r="R157" s="309"/>
    </row>
    <row r="158" spans="1:18" x14ac:dyDescent="0.25">
      <c r="A158" s="75" t="s">
        <v>49</v>
      </c>
      <c r="B158" s="76">
        <v>4533</v>
      </c>
      <c r="C158" s="76">
        <f t="shared" ref="C158:C162" si="82">SUM(D158:M158)</f>
        <v>29</v>
      </c>
      <c r="D158" s="77">
        <v>5</v>
      </c>
      <c r="E158" s="77"/>
      <c r="F158" s="77">
        <v>21</v>
      </c>
      <c r="G158" s="77">
        <v>2</v>
      </c>
      <c r="H158" s="77"/>
      <c r="I158" s="77"/>
      <c r="J158" s="77"/>
      <c r="K158" s="77"/>
      <c r="L158" s="77"/>
      <c r="M158" s="77">
        <v>1</v>
      </c>
      <c r="N158" s="78">
        <f>B158+C158</f>
        <v>4562</v>
      </c>
      <c r="O158" s="79">
        <v>313</v>
      </c>
      <c r="P158" s="79">
        <v>337</v>
      </c>
      <c r="Q158" s="79">
        <f>O158+P158</f>
        <v>650</v>
      </c>
      <c r="R158" s="80">
        <f>N158+Q158</f>
        <v>5212</v>
      </c>
    </row>
    <row r="159" spans="1:18" x14ac:dyDescent="0.25">
      <c r="A159" s="75" t="s">
        <v>50</v>
      </c>
      <c r="B159" s="76">
        <v>5164</v>
      </c>
      <c r="C159" s="76">
        <f t="shared" si="82"/>
        <v>41</v>
      </c>
      <c r="D159" s="77">
        <v>10</v>
      </c>
      <c r="E159" s="77">
        <v>4</v>
      </c>
      <c r="F159" s="77">
        <v>16</v>
      </c>
      <c r="G159" s="77">
        <v>4</v>
      </c>
      <c r="H159" s="77"/>
      <c r="I159" s="77"/>
      <c r="J159" s="77"/>
      <c r="K159" s="77">
        <v>4</v>
      </c>
      <c r="L159" s="77"/>
      <c r="M159" s="77">
        <v>3</v>
      </c>
      <c r="N159" s="78">
        <f t="shared" ref="N159:N169" si="83">B159+C159</f>
        <v>5205</v>
      </c>
      <c r="O159" s="79">
        <v>406</v>
      </c>
      <c r="P159" s="79">
        <v>411</v>
      </c>
      <c r="Q159" s="79">
        <f t="shared" ref="Q159:Q169" si="84">O159+P159</f>
        <v>817</v>
      </c>
      <c r="R159" s="80">
        <f t="shared" ref="R159:R169" si="85">N159+Q159</f>
        <v>6022</v>
      </c>
    </row>
    <row r="160" spans="1:18" x14ac:dyDescent="0.25">
      <c r="A160" s="75" t="s">
        <v>51</v>
      </c>
      <c r="B160" s="76">
        <v>7084</v>
      </c>
      <c r="C160" s="76">
        <f t="shared" si="82"/>
        <v>46</v>
      </c>
      <c r="D160" s="77">
        <v>10</v>
      </c>
      <c r="E160" s="77">
        <v>23</v>
      </c>
      <c r="F160" s="77">
        <v>1</v>
      </c>
      <c r="G160" s="77">
        <v>4</v>
      </c>
      <c r="H160" s="77">
        <v>2</v>
      </c>
      <c r="I160" s="77"/>
      <c r="J160" s="77"/>
      <c r="K160" s="77"/>
      <c r="L160" s="77"/>
      <c r="M160" s="77">
        <v>6</v>
      </c>
      <c r="N160" s="78">
        <f t="shared" si="83"/>
        <v>7130</v>
      </c>
      <c r="O160" s="79">
        <v>386</v>
      </c>
      <c r="P160" s="79">
        <v>357</v>
      </c>
      <c r="Q160" s="79">
        <f t="shared" si="84"/>
        <v>743</v>
      </c>
      <c r="R160" s="80">
        <f t="shared" si="85"/>
        <v>7873</v>
      </c>
    </row>
    <row r="161" spans="1:18" x14ac:dyDescent="0.25">
      <c r="A161" s="75" t="s">
        <v>52</v>
      </c>
      <c r="B161" s="76">
        <v>5958</v>
      </c>
      <c r="C161" s="76">
        <f t="shared" si="82"/>
        <v>260</v>
      </c>
      <c r="D161" s="77">
        <v>40</v>
      </c>
      <c r="E161" s="77">
        <v>91</v>
      </c>
      <c r="F161" s="77">
        <v>81</v>
      </c>
      <c r="G161" s="77">
        <v>34</v>
      </c>
      <c r="H161" s="77">
        <v>2</v>
      </c>
      <c r="I161" s="77"/>
      <c r="J161" s="77"/>
      <c r="K161" s="77">
        <v>4</v>
      </c>
      <c r="L161" s="77"/>
      <c r="M161" s="77">
        <v>8</v>
      </c>
      <c r="N161" s="78">
        <f t="shared" si="83"/>
        <v>6218</v>
      </c>
      <c r="O161" s="79">
        <v>317</v>
      </c>
      <c r="P161" s="79">
        <v>371</v>
      </c>
      <c r="Q161" s="79">
        <f t="shared" si="84"/>
        <v>688</v>
      </c>
      <c r="R161" s="80">
        <f t="shared" si="85"/>
        <v>6906</v>
      </c>
    </row>
    <row r="162" spans="1:18" x14ac:dyDescent="0.25">
      <c r="A162" s="75" t="s">
        <v>53</v>
      </c>
      <c r="B162" s="76">
        <v>6468</v>
      </c>
      <c r="C162" s="76">
        <f t="shared" si="82"/>
        <v>709</v>
      </c>
      <c r="D162" s="77">
        <v>119</v>
      </c>
      <c r="E162" s="77">
        <v>22</v>
      </c>
      <c r="F162" s="77">
        <v>401</v>
      </c>
      <c r="G162" s="77">
        <v>54</v>
      </c>
      <c r="H162" s="77">
        <v>48</v>
      </c>
      <c r="I162" s="77"/>
      <c r="J162" s="77"/>
      <c r="K162" s="77">
        <v>15</v>
      </c>
      <c r="L162" s="77"/>
      <c r="M162" s="77">
        <v>50</v>
      </c>
      <c r="N162" s="78">
        <f t="shared" si="83"/>
        <v>7177</v>
      </c>
      <c r="O162" s="79">
        <v>301</v>
      </c>
      <c r="P162" s="79">
        <v>392</v>
      </c>
      <c r="Q162" s="79">
        <f t="shared" si="84"/>
        <v>693</v>
      </c>
      <c r="R162" s="80">
        <f t="shared" si="85"/>
        <v>7870</v>
      </c>
    </row>
    <row r="163" spans="1:18" x14ac:dyDescent="0.25">
      <c r="A163" s="75" t="s">
        <v>54</v>
      </c>
      <c r="B163" s="76">
        <v>10321</v>
      </c>
      <c r="C163" s="76">
        <v>616</v>
      </c>
      <c r="D163" s="77">
        <v>165</v>
      </c>
      <c r="E163" s="77">
        <v>45</v>
      </c>
      <c r="F163" s="77">
        <v>261</v>
      </c>
      <c r="G163" s="77">
        <v>33</v>
      </c>
      <c r="H163" s="77">
        <v>10</v>
      </c>
      <c r="I163" s="77">
        <v>0</v>
      </c>
      <c r="J163" s="77">
        <v>1</v>
      </c>
      <c r="K163" s="77">
        <v>21</v>
      </c>
      <c r="L163" s="77">
        <v>0</v>
      </c>
      <c r="M163" s="77">
        <v>80</v>
      </c>
      <c r="N163" s="78">
        <v>10937</v>
      </c>
      <c r="O163" s="79">
        <v>360</v>
      </c>
      <c r="P163" s="79">
        <v>291</v>
      </c>
      <c r="Q163" s="79">
        <f t="shared" si="84"/>
        <v>651</v>
      </c>
      <c r="R163" s="80">
        <f t="shared" si="85"/>
        <v>11588</v>
      </c>
    </row>
    <row r="164" spans="1:18" x14ac:dyDescent="0.25">
      <c r="A164" s="75" t="s">
        <v>55</v>
      </c>
      <c r="B164" s="76">
        <v>24487</v>
      </c>
      <c r="C164" s="76">
        <v>913</v>
      </c>
      <c r="D164" s="77">
        <v>142</v>
      </c>
      <c r="E164" s="77">
        <v>139</v>
      </c>
      <c r="F164" s="77">
        <v>442</v>
      </c>
      <c r="G164" s="77">
        <v>42</v>
      </c>
      <c r="H164" s="77">
        <v>58</v>
      </c>
      <c r="I164" s="77">
        <v>0</v>
      </c>
      <c r="J164" s="77">
        <v>11</v>
      </c>
      <c r="K164" s="77">
        <v>28</v>
      </c>
      <c r="L164" s="77">
        <v>2</v>
      </c>
      <c r="M164" s="77">
        <v>49</v>
      </c>
      <c r="N164" s="78">
        <f t="shared" si="83"/>
        <v>25400</v>
      </c>
      <c r="O164" s="79">
        <v>351</v>
      </c>
      <c r="P164" s="79">
        <v>296</v>
      </c>
      <c r="Q164" s="79">
        <f t="shared" si="84"/>
        <v>647</v>
      </c>
      <c r="R164" s="80">
        <f t="shared" si="85"/>
        <v>26047</v>
      </c>
    </row>
    <row r="165" spans="1:18" x14ac:dyDescent="0.25">
      <c r="A165" s="75" t="s">
        <v>56</v>
      </c>
      <c r="B165" s="76">
        <v>25353</v>
      </c>
      <c r="C165" s="76">
        <v>1142</v>
      </c>
      <c r="D165" s="77">
        <v>127</v>
      </c>
      <c r="E165" s="77">
        <v>166</v>
      </c>
      <c r="F165" s="77">
        <v>538</v>
      </c>
      <c r="G165" s="77">
        <v>48</v>
      </c>
      <c r="H165" s="77">
        <v>29</v>
      </c>
      <c r="I165" s="77">
        <v>14</v>
      </c>
      <c r="J165" s="77">
        <v>8</v>
      </c>
      <c r="K165" s="77">
        <v>88</v>
      </c>
      <c r="L165" s="77">
        <v>20</v>
      </c>
      <c r="M165" s="77">
        <v>104</v>
      </c>
      <c r="N165" s="78">
        <f t="shared" si="83"/>
        <v>26495</v>
      </c>
      <c r="O165" s="79">
        <v>293</v>
      </c>
      <c r="P165" s="79">
        <v>386</v>
      </c>
      <c r="Q165" s="79">
        <f t="shared" si="84"/>
        <v>679</v>
      </c>
      <c r="R165" s="80">
        <f t="shared" si="85"/>
        <v>27174</v>
      </c>
    </row>
    <row r="166" spans="1:18" x14ac:dyDescent="0.25">
      <c r="A166" s="75" t="s">
        <v>57</v>
      </c>
      <c r="B166" s="76">
        <v>10820</v>
      </c>
      <c r="C166" s="76">
        <v>385</v>
      </c>
      <c r="D166" s="77">
        <v>106</v>
      </c>
      <c r="E166" s="77">
        <v>53</v>
      </c>
      <c r="F166" s="77">
        <v>126</v>
      </c>
      <c r="G166" s="77">
        <v>33</v>
      </c>
      <c r="H166" s="77">
        <v>2</v>
      </c>
      <c r="I166" s="77">
        <v>0</v>
      </c>
      <c r="J166" s="77">
        <v>6</v>
      </c>
      <c r="K166" s="77">
        <v>35</v>
      </c>
      <c r="L166" s="77">
        <v>0</v>
      </c>
      <c r="M166" s="77">
        <v>24</v>
      </c>
      <c r="N166" s="78">
        <f t="shared" si="83"/>
        <v>11205</v>
      </c>
      <c r="O166" s="79">
        <v>392</v>
      </c>
      <c r="P166" s="79">
        <v>304</v>
      </c>
      <c r="Q166" s="79">
        <f t="shared" si="84"/>
        <v>696</v>
      </c>
      <c r="R166" s="80">
        <f t="shared" si="85"/>
        <v>11901</v>
      </c>
    </row>
    <row r="167" spans="1:18" x14ac:dyDescent="0.25">
      <c r="A167" s="75" t="s">
        <v>58</v>
      </c>
      <c r="B167" s="76">
        <v>9280</v>
      </c>
      <c r="C167" s="76">
        <f t="shared" ref="C167:C169" si="86">SUM(D167:M167)</f>
        <v>214</v>
      </c>
      <c r="D167" s="77">
        <v>81</v>
      </c>
      <c r="E167" s="77">
        <v>26</v>
      </c>
      <c r="F167" s="77">
        <v>78</v>
      </c>
      <c r="G167" s="77">
        <v>18</v>
      </c>
      <c r="H167" s="77">
        <v>6</v>
      </c>
      <c r="I167" s="77"/>
      <c r="J167" s="77"/>
      <c r="K167" s="77">
        <v>2</v>
      </c>
      <c r="L167" s="77"/>
      <c r="M167" s="77">
        <v>3</v>
      </c>
      <c r="N167" s="78">
        <f t="shared" si="83"/>
        <v>9494</v>
      </c>
      <c r="O167" s="79">
        <v>261</v>
      </c>
      <c r="P167" s="79">
        <v>504</v>
      </c>
      <c r="Q167" s="79">
        <f t="shared" si="84"/>
        <v>765</v>
      </c>
      <c r="R167" s="80">
        <f t="shared" si="85"/>
        <v>10259</v>
      </c>
    </row>
    <row r="168" spans="1:18" x14ac:dyDescent="0.25">
      <c r="A168" s="75" t="s">
        <v>59</v>
      </c>
      <c r="B168" s="76">
        <v>9476</v>
      </c>
      <c r="C168" s="76">
        <f t="shared" si="86"/>
        <v>54</v>
      </c>
      <c r="D168" s="77">
        <v>6</v>
      </c>
      <c r="E168" s="77">
        <v>7</v>
      </c>
      <c r="F168" s="77">
        <v>36</v>
      </c>
      <c r="G168" s="77">
        <v>1</v>
      </c>
      <c r="H168" s="77">
        <v>2</v>
      </c>
      <c r="I168" s="77"/>
      <c r="J168" s="77"/>
      <c r="K168" s="77">
        <v>2</v>
      </c>
      <c r="L168" s="77"/>
      <c r="M168" s="77"/>
      <c r="N168" s="78">
        <f t="shared" si="83"/>
        <v>9530</v>
      </c>
      <c r="O168" s="79">
        <v>417</v>
      </c>
      <c r="P168" s="79">
        <v>377</v>
      </c>
      <c r="Q168" s="79">
        <f t="shared" si="84"/>
        <v>794</v>
      </c>
      <c r="R168" s="80">
        <f t="shared" si="85"/>
        <v>10324</v>
      </c>
    </row>
    <row r="169" spans="1:18" ht="15.75" thickBot="1" x14ac:dyDescent="0.3">
      <c r="A169" s="81" t="s">
        <v>60</v>
      </c>
      <c r="B169" s="82">
        <v>8552</v>
      </c>
      <c r="C169" s="76">
        <f t="shared" si="86"/>
        <v>25</v>
      </c>
      <c r="D169" s="83">
        <v>8</v>
      </c>
      <c r="E169" s="83">
        <v>1</v>
      </c>
      <c r="F169" s="83">
        <v>3</v>
      </c>
      <c r="G169" s="83">
        <v>8</v>
      </c>
      <c r="H169" s="83">
        <v>2</v>
      </c>
      <c r="I169" s="83"/>
      <c r="J169" s="83"/>
      <c r="K169" s="83"/>
      <c r="L169" s="83"/>
      <c r="M169" s="83">
        <v>3</v>
      </c>
      <c r="N169" s="78">
        <f t="shared" si="83"/>
        <v>8577</v>
      </c>
      <c r="O169" s="84">
        <v>306</v>
      </c>
      <c r="P169" s="84">
        <v>250</v>
      </c>
      <c r="Q169" s="79">
        <f t="shared" si="84"/>
        <v>556</v>
      </c>
      <c r="R169" s="80">
        <f t="shared" si="85"/>
        <v>9133</v>
      </c>
    </row>
    <row r="170" spans="1:18" ht="15.75" thickBot="1" x14ac:dyDescent="0.3">
      <c r="A170" s="85" t="s">
        <v>21</v>
      </c>
      <c r="B170" s="86">
        <f>SUM(B158:B169)</f>
        <v>127496</v>
      </c>
      <c r="C170" s="86">
        <f>SUM(C158:C169)</f>
        <v>4434</v>
      </c>
      <c r="D170" s="87">
        <f>SUM(D158:D169)</f>
        <v>819</v>
      </c>
      <c r="E170" s="87">
        <f t="shared" ref="E170:R170" si="87">SUM(E158:E169)</f>
        <v>577</v>
      </c>
      <c r="F170" s="87">
        <f t="shared" si="87"/>
        <v>2004</v>
      </c>
      <c r="G170" s="87">
        <f t="shared" si="87"/>
        <v>281</v>
      </c>
      <c r="H170" s="87">
        <f t="shared" si="87"/>
        <v>161</v>
      </c>
      <c r="I170" s="87">
        <f t="shared" si="87"/>
        <v>14</v>
      </c>
      <c r="J170" s="87">
        <f t="shared" si="87"/>
        <v>26</v>
      </c>
      <c r="K170" s="87">
        <f t="shared" si="87"/>
        <v>199</v>
      </c>
      <c r="L170" s="87">
        <f t="shared" si="87"/>
        <v>22</v>
      </c>
      <c r="M170" s="87">
        <f t="shared" si="87"/>
        <v>331</v>
      </c>
      <c r="N170" s="88">
        <f t="shared" si="87"/>
        <v>131930</v>
      </c>
      <c r="O170" s="89">
        <f t="shared" si="87"/>
        <v>4103</v>
      </c>
      <c r="P170" s="89">
        <f t="shared" si="87"/>
        <v>4276</v>
      </c>
      <c r="Q170" s="89">
        <f t="shared" si="87"/>
        <v>8379</v>
      </c>
      <c r="R170" s="90">
        <f t="shared" si="87"/>
        <v>140309</v>
      </c>
    </row>
    <row r="171" spans="1:18" ht="15.75" thickBot="1" x14ac:dyDescent="0.3">
      <c r="A171" s="85" t="s">
        <v>61</v>
      </c>
      <c r="B171" s="86">
        <f t="shared" ref="B171:C171" si="88">B170/4</f>
        <v>31874</v>
      </c>
      <c r="C171" s="86">
        <f t="shared" si="88"/>
        <v>1108.5</v>
      </c>
      <c r="D171" s="87">
        <f>D170/4</f>
        <v>204.75</v>
      </c>
      <c r="E171" s="87">
        <f t="shared" ref="E171:R171" si="89">E170/4</f>
        <v>144.25</v>
      </c>
      <c r="F171" s="87">
        <f t="shared" si="89"/>
        <v>501</v>
      </c>
      <c r="G171" s="87">
        <f t="shared" si="89"/>
        <v>70.25</v>
      </c>
      <c r="H171" s="87">
        <f t="shared" si="89"/>
        <v>40.25</v>
      </c>
      <c r="I171" s="87">
        <f t="shared" si="89"/>
        <v>3.5</v>
      </c>
      <c r="J171" s="87">
        <f t="shared" si="89"/>
        <v>6.5</v>
      </c>
      <c r="K171" s="87">
        <f t="shared" si="89"/>
        <v>49.75</v>
      </c>
      <c r="L171" s="87">
        <f t="shared" si="89"/>
        <v>5.5</v>
      </c>
      <c r="M171" s="87">
        <f t="shared" si="89"/>
        <v>82.75</v>
      </c>
      <c r="N171" s="88">
        <f t="shared" si="89"/>
        <v>32982.5</v>
      </c>
      <c r="O171" s="89">
        <f t="shared" si="89"/>
        <v>1025.75</v>
      </c>
      <c r="P171" s="89">
        <f t="shared" si="89"/>
        <v>1069</v>
      </c>
      <c r="Q171" s="89">
        <f t="shared" si="89"/>
        <v>2094.75</v>
      </c>
      <c r="R171" s="90">
        <f t="shared" si="89"/>
        <v>35077.25</v>
      </c>
    </row>
    <row r="174" spans="1:18" x14ac:dyDescent="0.25">
      <c r="A174" s="286" t="s">
        <v>44</v>
      </c>
      <c r="B174" s="331" t="s">
        <v>70</v>
      </c>
      <c r="C174" s="332"/>
      <c r="D174" s="332"/>
      <c r="E174" s="332"/>
      <c r="F174" s="332"/>
      <c r="G174" s="332"/>
      <c r="H174" s="332"/>
      <c r="I174" s="332"/>
      <c r="J174" s="332"/>
      <c r="K174" s="332"/>
      <c r="L174" s="332"/>
      <c r="M174" s="332"/>
      <c r="N174" s="333"/>
      <c r="O174" s="334" t="s">
        <v>4</v>
      </c>
      <c r="P174" s="335"/>
      <c r="Q174" s="336"/>
      <c r="R174" s="324" t="s">
        <v>5</v>
      </c>
    </row>
    <row r="175" spans="1:18" x14ac:dyDescent="0.25">
      <c r="A175" s="287"/>
      <c r="B175" s="327" t="s">
        <v>19</v>
      </c>
      <c r="C175" s="327" t="s">
        <v>20</v>
      </c>
      <c r="D175" s="303" t="s">
        <v>8</v>
      </c>
      <c r="E175" s="303" t="s">
        <v>9</v>
      </c>
      <c r="F175" s="303" t="s">
        <v>10</v>
      </c>
      <c r="G175" s="303" t="s">
        <v>11</v>
      </c>
      <c r="H175" s="303" t="s">
        <v>12</v>
      </c>
      <c r="I175" s="303" t="s">
        <v>13</v>
      </c>
      <c r="J175" s="303" t="s">
        <v>14</v>
      </c>
      <c r="K175" s="303" t="s">
        <v>71</v>
      </c>
      <c r="L175" s="303" t="s">
        <v>16</v>
      </c>
      <c r="M175" s="303" t="s">
        <v>17</v>
      </c>
      <c r="N175" s="329" t="s">
        <v>46</v>
      </c>
      <c r="O175" s="337"/>
      <c r="P175" s="338"/>
      <c r="Q175" s="339"/>
      <c r="R175" s="325"/>
    </row>
    <row r="176" spans="1:18" x14ac:dyDescent="0.25">
      <c r="A176" s="288"/>
      <c r="B176" s="328"/>
      <c r="C176" s="328"/>
      <c r="D176" s="304"/>
      <c r="E176" s="304"/>
      <c r="F176" s="304"/>
      <c r="G176" s="304"/>
      <c r="H176" s="304"/>
      <c r="I176" s="304"/>
      <c r="J176" s="304"/>
      <c r="K176" s="304"/>
      <c r="L176" s="304"/>
      <c r="M176" s="304"/>
      <c r="N176" s="330"/>
      <c r="O176" s="94" t="s">
        <v>47</v>
      </c>
      <c r="P176" s="94" t="s">
        <v>48</v>
      </c>
      <c r="Q176" s="94" t="s">
        <v>21</v>
      </c>
      <c r="R176" s="326"/>
    </row>
    <row r="177" spans="1:18" x14ac:dyDescent="0.25">
      <c r="A177" s="75" t="s">
        <v>49</v>
      </c>
      <c r="B177" s="95">
        <v>284</v>
      </c>
      <c r="C177" s="95">
        <f t="shared" ref="C177:C181" si="90">SUM(D177:M177)</f>
        <v>0</v>
      </c>
      <c r="D177" s="77"/>
      <c r="E177" s="77"/>
      <c r="F177" s="77"/>
      <c r="G177" s="77"/>
      <c r="H177" s="77"/>
      <c r="I177" s="77"/>
      <c r="J177" s="77"/>
      <c r="K177" s="77"/>
      <c r="L177" s="77"/>
      <c r="M177" s="77"/>
      <c r="N177" s="95">
        <f>B177+C177</f>
        <v>284</v>
      </c>
      <c r="O177" s="96"/>
      <c r="P177" s="96"/>
      <c r="Q177" s="96">
        <f>O177+P177</f>
        <v>0</v>
      </c>
      <c r="R177" s="97">
        <f>N177+Q177</f>
        <v>284</v>
      </c>
    </row>
    <row r="178" spans="1:18" x14ac:dyDescent="0.25">
      <c r="A178" s="75" t="s">
        <v>50</v>
      </c>
      <c r="B178" s="95">
        <v>308</v>
      </c>
      <c r="C178" s="95">
        <f t="shared" si="90"/>
        <v>0</v>
      </c>
      <c r="D178" s="77"/>
      <c r="E178" s="77"/>
      <c r="F178" s="77"/>
      <c r="G178" s="77"/>
      <c r="H178" s="77"/>
      <c r="I178" s="77"/>
      <c r="J178" s="77"/>
      <c r="K178" s="77"/>
      <c r="L178" s="77"/>
      <c r="M178" s="77"/>
      <c r="N178" s="95">
        <f t="shared" ref="N178:N188" si="91">B178+C178</f>
        <v>308</v>
      </c>
      <c r="O178" s="96"/>
      <c r="P178" s="96"/>
      <c r="Q178" s="96">
        <f t="shared" ref="Q178:Q188" si="92">O178+P178</f>
        <v>0</v>
      </c>
      <c r="R178" s="97">
        <f t="shared" ref="R178:R188" si="93">N178+Q178</f>
        <v>308</v>
      </c>
    </row>
    <row r="179" spans="1:18" x14ac:dyDescent="0.25">
      <c r="A179" s="75" t="s">
        <v>51</v>
      </c>
      <c r="B179" s="95">
        <v>376</v>
      </c>
      <c r="C179" s="95">
        <f t="shared" si="90"/>
        <v>1</v>
      </c>
      <c r="D179" s="77"/>
      <c r="E179" s="77"/>
      <c r="F179" s="77"/>
      <c r="G179" s="77">
        <v>1</v>
      </c>
      <c r="H179" s="77"/>
      <c r="I179" s="77"/>
      <c r="J179" s="77"/>
      <c r="K179" s="77"/>
      <c r="L179" s="77"/>
      <c r="M179" s="77"/>
      <c r="N179" s="95">
        <f t="shared" si="91"/>
        <v>377</v>
      </c>
      <c r="O179" s="96"/>
      <c r="P179" s="96"/>
      <c r="Q179" s="96">
        <f t="shared" si="92"/>
        <v>0</v>
      </c>
      <c r="R179" s="97">
        <f t="shared" si="93"/>
        <v>377</v>
      </c>
    </row>
    <row r="180" spans="1:18" x14ac:dyDescent="0.25">
      <c r="A180" s="75" t="s">
        <v>52</v>
      </c>
      <c r="B180" s="95">
        <v>506</v>
      </c>
      <c r="C180" s="95">
        <f t="shared" si="90"/>
        <v>27</v>
      </c>
      <c r="D180" s="77">
        <v>4</v>
      </c>
      <c r="E180" s="77">
        <v>1</v>
      </c>
      <c r="F180" s="77">
        <v>18</v>
      </c>
      <c r="G180" s="77">
        <v>4</v>
      </c>
      <c r="H180" s="77"/>
      <c r="I180" s="77"/>
      <c r="J180" s="77"/>
      <c r="K180" s="77"/>
      <c r="L180" s="77"/>
      <c r="M180" s="77"/>
      <c r="N180" s="95">
        <f t="shared" si="91"/>
        <v>533</v>
      </c>
      <c r="O180" s="96"/>
      <c r="P180" s="96"/>
      <c r="Q180" s="96">
        <f t="shared" si="92"/>
        <v>0</v>
      </c>
      <c r="R180" s="97">
        <f t="shared" si="93"/>
        <v>533</v>
      </c>
    </row>
    <row r="181" spans="1:18" x14ac:dyDescent="0.25">
      <c r="A181" s="75" t="s">
        <v>53</v>
      </c>
      <c r="B181" s="95">
        <v>672</v>
      </c>
      <c r="C181" s="95">
        <f t="shared" si="90"/>
        <v>17</v>
      </c>
      <c r="D181" s="77">
        <v>9</v>
      </c>
      <c r="E181" s="77"/>
      <c r="F181" s="77">
        <v>8</v>
      </c>
      <c r="G181" s="77"/>
      <c r="H181" s="77"/>
      <c r="I181" s="77"/>
      <c r="J181" s="77"/>
      <c r="K181" s="77"/>
      <c r="L181" s="77"/>
      <c r="M181" s="77"/>
      <c r="N181" s="95">
        <f t="shared" si="91"/>
        <v>689</v>
      </c>
      <c r="O181" s="96"/>
      <c r="P181" s="96"/>
      <c r="Q181" s="96">
        <f t="shared" si="92"/>
        <v>0</v>
      </c>
      <c r="R181" s="97">
        <f t="shared" si="93"/>
        <v>689</v>
      </c>
    </row>
    <row r="182" spans="1:18" x14ac:dyDescent="0.25">
      <c r="A182" s="75" t="s">
        <v>54</v>
      </c>
      <c r="B182" s="95">
        <v>1061</v>
      </c>
      <c r="C182" s="95">
        <f>SUM(D182:M182)</f>
        <v>41</v>
      </c>
      <c r="D182" s="77">
        <v>15</v>
      </c>
      <c r="E182" s="77"/>
      <c r="F182" s="77">
        <v>14</v>
      </c>
      <c r="G182" s="77"/>
      <c r="H182" s="77">
        <v>2</v>
      </c>
      <c r="I182" s="77">
        <v>2</v>
      </c>
      <c r="J182" s="77"/>
      <c r="K182" s="77">
        <v>8</v>
      </c>
      <c r="L182" s="77"/>
      <c r="M182" s="77"/>
      <c r="N182" s="95">
        <f t="shared" si="91"/>
        <v>1102</v>
      </c>
      <c r="O182" s="96"/>
      <c r="P182" s="96"/>
      <c r="Q182" s="96">
        <f t="shared" si="92"/>
        <v>0</v>
      </c>
      <c r="R182" s="97">
        <f t="shared" si="93"/>
        <v>1102</v>
      </c>
    </row>
    <row r="183" spans="1:18" x14ac:dyDescent="0.25">
      <c r="A183" s="75" t="s">
        <v>55</v>
      </c>
      <c r="B183" s="95">
        <v>3085</v>
      </c>
      <c r="C183" s="95">
        <f t="shared" ref="C183:C188" si="94">SUM(D183:M183)</f>
        <v>49</v>
      </c>
      <c r="D183" s="77">
        <v>16</v>
      </c>
      <c r="E183" s="77"/>
      <c r="F183" s="77">
        <v>17</v>
      </c>
      <c r="G183" s="77">
        <v>8</v>
      </c>
      <c r="H183" s="77"/>
      <c r="I183" s="77">
        <v>3</v>
      </c>
      <c r="J183" s="77"/>
      <c r="K183" s="77">
        <v>5</v>
      </c>
      <c r="L183" s="77"/>
      <c r="M183" s="77"/>
      <c r="N183" s="95">
        <f t="shared" si="91"/>
        <v>3134</v>
      </c>
      <c r="O183" s="96"/>
      <c r="P183" s="96"/>
      <c r="Q183" s="96">
        <f t="shared" si="92"/>
        <v>0</v>
      </c>
      <c r="R183" s="97">
        <f t="shared" si="93"/>
        <v>3134</v>
      </c>
    </row>
    <row r="184" spans="1:18" x14ac:dyDescent="0.25">
      <c r="A184" s="75" t="s">
        <v>56</v>
      </c>
      <c r="B184" s="95">
        <v>2096</v>
      </c>
      <c r="C184" s="95">
        <f t="shared" si="94"/>
        <v>34</v>
      </c>
      <c r="D184" s="77">
        <v>12</v>
      </c>
      <c r="E184" s="77"/>
      <c r="F184" s="77">
        <v>12</v>
      </c>
      <c r="G184" s="77">
        <v>7</v>
      </c>
      <c r="H184" s="77"/>
      <c r="I184" s="77">
        <v>1</v>
      </c>
      <c r="J184" s="77">
        <v>2</v>
      </c>
      <c r="K184" s="77"/>
      <c r="L184" s="77"/>
      <c r="M184" s="77"/>
      <c r="N184" s="95">
        <f t="shared" si="91"/>
        <v>2130</v>
      </c>
      <c r="O184" s="96"/>
      <c r="P184" s="96"/>
      <c r="Q184" s="96">
        <f t="shared" si="92"/>
        <v>0</v>
      </c>
      <c r="R184" s="97">
        <f t="shared" si="93"/>
        <v>2130</v>
      </c>
    </row>
    <row r="185" spans="1:18" x14ac:dyDescent="0.25">
      <c r="A185" s="75" t="s">
        <v>57</v>
      </c>
      <c r="B185" s="95">
        <v>810</v>
      </c>
      <c r="C185" s="95">
        <f t="shared" si="94"/>
        <v>38</v>
      </c>
      <c r="D185" s="77">
        <v>12</v>
      </c>
      <c r="E185" s="77">
        <v>3</v>
      </c>
      <c r="F185" s="77">
        <v>5</v>
      </c>
      <c r="G185" s="77">
        <v>16</v>
      </c>
      <c r="H185" s="77"/>
      <c r="I185" s="77"/>
      <c r="J185" s="77"/>
      <c r="K185" s="77">
        <v>2</v>
      </c>
      <c r="L185" s="77"/>
      <c r="M185" s="77"/>
      <c r="N185" s="95">
        <f t="shared" si="91"/>
        <v>848</v>
      </c>
      <c r="O185" s="96"/>
      <c r="P185" s="96"/>
      <c r="Q185" s="96">
        <f t="shared" si="92"/>
        <v>0</v>
      </c>
      <c r="R185" s="97">
        <f t="shared" si="93"/>
        <v>848</v>
      </c>
    </row>
    <row r="186" spans="1:18" x14ac:dyDescent="0.25">
      <c r="A186" s="75" t="s">
        <v>58</v>
      </c>
      <c r="B186" s="95">
        <v>589</v>
      </c>
      <c r="C186" s="95">
        <f t="shared" si="94"/>
        <v>21</v>
      </c>
      <c r="D186" s="77">
        <v>14</v>
      </c>
      <c r="E186" s="77"/>
      <c r="F186" s="77">
        <v>5</v>
      </c>
      <c r="G186" s="77">
        <v>2</v>
      </c>
      <c r="H186" s="77"/>
      <c r="I186" s="77"/>
      <c r="J186" s="77"/>
      <c r="K186" s="77"/>
      <c r="L186" s="77"/>
      <c r="M186" s="77"/>
      <c r="N186" s="95">
        <f t="shared" si="91"/>
        <v>610</v>
      </c>
      <c r="O186" s="96"/>
      <c r="P186" s="96"/>
      <c r="Q186" s="96">
        <f t="shared" si="92"/>
        <v>0</v>
      </c>
      <c r="R186" s="97">
        <f t="shared" si="93"/>
        <v>610</v>
      </c>
    </row>
    <row r="187" spans="1:18" x14ac:dyDescent="0.25">
      <c r="A187" s="75" t="s">
        <v>59</v>
      </c>
      <c r="B187" s="95">
        <v>365</v>
      </c>
      <c r="C187" s="95">
        <f t="shared" si="94"/>
        <v>1</v>
      </c>
      <c r="D187" s="77">
        <v>1</v>
      </c>
      <c r="E187" s="77"/>
      <c r="F187" s="77"/>
      <c r="G187" s="77"/>
      <c r="H187" s="77"/>
      <c r="I187" s="77"/>
      <c r="J187" s="77"/>
      <c r="K187" s="77"/>
      <c r="L187" s="77"/>
      <c r="M187" s="77"/>
      <c r="N187" s="95">
        <f t="shared" si="91"/>
        <v>366</v>
      </c>
      <c r="O187" s="96"/>
      <c r="P187" s="96"/>
      <c r="Q187" s="96">
        <f t="shared" si="92"/>
        <v>0</v>
      </c>
      <c r="R187" s="97">
        <f t="shared" si="93"/>
        <v>366</v>
      </c>
    </row>
    <row r="188" spans="1:18" ht="15.75" thickBot="1" x14ac:dyDescent="0.3">
      <c r="A188" s="81" t="s">
        <v>60</v>
      </c>
      <c r="B188" s="98">
        <v>323</v>
      </c>
      <c r="C188" s="95">
        <f t="shared" si="94"/>
        <v>0</v>
      </c>
      <c r="D188" s="83"/>
      <c r="E188" s="83"/>
      <c r="F188" s="83"/>
      <c r="G188" s="83"/>
      <c r="H188" s="83"/>
      <c r="I188" s="83"/>
      <c r="J188" s="83"/>
      <c r="K188" s="83"/>
      <c r="L188" s="83"/>
      <c r="M188" s="83"/>
      <c r="N188" s="95">
        <f t="shared" si="91"/>
        <v>323</v>
      </c>
      <c r="O188" s="99"/>
      <c r="P188" s="99"/>
      <c r="Q188" s="96">
        <f t="shared" si="92"/>
        <v>0</v>
      </c>
      <c r="R188" s="97">
        <f t="shared" si="93"/>
        <v>323</v>
      </c>
    </row>
    <row r="189" spans="1:18" ht="15.75" thickBot="1" x14ac:dyDescent="0.3">
      <c r="A189" s="85" t="s">
        <v>21</v>
      </c>
      <c r="B189" s="100">
        <f>SUM(B177:B188)</f>
        <v>10475</v>
      </c>
      <c r="C189" s="100">
        <f>SUM(C177:C188)</f>
        <v>229</v>
      </c>
      <c r="D189" s="87">
        <f>SUM(D177:D188)</f>
        <v>83</v>
      </c>
      <c r="E189" s="87">
        <f t="shared" ref="E189:R189" si="95">SUM(E177:E188)</f>
        <v>4</v>
      </c>
      <c r="F189" s="87">
        <f t="shared" si="95"/>
        <v>79</v>
      </c>
      <c r="G189" s="87">
        <f t="shared" si="95"/>
        <v>38</v>
      </c>
      <c r="H189" s="87">
        <f t="shared" si="95"/>
        <v>2</v>
      </c>
      <c r="I189" s="87">
        <f t="shared" si="95"/>
        <v>6</v>
      </c>
      <c r="J189" s="87">
        <f t="shared" si="95"/>
        <v>2</v>
      </c>
      <c r="K189" s="87">
        <f t="shared" si="95"/>
        <v>15</v>
      </c>
      <c r="L189" s="87">
        <f t="shared" si="95"/>
        <v>0</v>
      </c>
      <c r="M189" s="87">
        <f t="shared" si="95"/>
        <v>0</v>
      </c>
      <c r="N189" s="101">
        <f t="shared" si="95"/>
        <v>10704</v>
      </c>
      <c r="O189" s="102">
        <f t="shared" si="95"/>
        <v>0</v>
      </c>
      <c r="P189" s="102">
        <f t="shared" si="95"/>
        <v>0</v>
      </c>
      <c r="Q189" s="102">
        <f t="shared" si="95"/>
        <v>0</v>
      </c>
      <c r="R189" s="103">
        <f t="shared" si="95"/>
        <v>10704</v>
      </c>
    </row>
    <row r="190" spans="1:18" ht="15.75" thickBot="1" x14ac:dyDescent="0.3">
      <c r="A190" s="85" t="s">
        <v>61</v>
      </c>
      <c r="B190" s="101">
        <f t="shared" ref="B190:C190" si="96">B189/4</f>
        <v>2618.75</v>
      </c>
      <c r="C190" s="101">
        <f t="shared" si="96"/>
        <v>57.25</v>
      </c>
      <c r="D190" s="87">
        <f>D189/4</f>
        <v>20.75</v>
      </c>
      <c r="E190" s="87">
        <f t="shared" ref="E190:R190" si="97">E189/4</f>
        <v>1</v>
      </c>
      <c r="F190" s="87">
        <f t="shared" si="97"/>
        <v>19.75</v>
      </c>
      <c r="G190" s="87">
        <f t="shared" si="97"/>
        <v>9.5</v>
      </c>
      <c r="H190" s="87">
        <f t="shared" si="97"/>
        <v>0.5</v>
      </c>
      <c r="I190" s="87">
        <f t="shared" si="97"/>
        <v>1.5</v>
      </c>
      <c r="J190" s="87">
        <f t="shared" si="97"/>
        <v>0.5</v>
      </c>
      <c r="K190" s="87">
        <f t="shared" si="97"/>
        <v>3.75</v>
      </c>
      <c r="L190" s="87">
        <f t="shared" si="97"/>
        <v>0</v>
      </c>
      <c r="M190" s="87">
        <f t="shared" si="97"/>
        <v>0</v>
      </c>
      <c r="N190" s="101">
        <f t="shared" si="97"/>
        <v>2676</v>
      </c>
      <c r="O190" s="102">
        <f t="shared" si="97"/>
        <v>0</v>
      </c>
      <c r="P190" s="102">
        <f t="shared" si="97"/>
        <v>0</v>
      </c>
      <c r="Q190" s="102">
        <f t="shared" si="97"/>
        <v>0</v>
      </c>
      <c r="R190" s="103">
        <f t="shared" si="97"/>
        <v>2676</v>
      </c>
    </row>
    <row r="193" spans="1:18" x14ac:dyDescent="0.25">
      <c r="A193" s="312" t="s">
        <v>44</v>
      </c>
      <c r="B193" s="340" t="s">
        <v>72</v>
      </c>
      <c r="C193" s="341"/>
      <c r="D193" s="341"/>
      <c r="E193" s="341"/>
      <c r="F193" s="341"/>
      <c r="G193" s="341"/>
      <c r="H193" s="341"/>
      <c r="I193" s="341"/>
      <c r="J193" s="341"/>
      <c r="K193" s="341"/>
      <c r="L193" s="341"/>
      <c r="M193" s="341"/>
      <c r="N193" s="342"/>
      <c r="O193" s="317" t="s">
        <v>4</v>
      </c>
      <c r="P193" s="318"/>
      <c r="Q193" s="319"/>
      <c r="R193" s="307" t="s">
        <v>5</v>
      </c>
    </row>
    <row r="194" spans="1:18" x14ac:dyDescent="0.25">
      <c r="A194" s="313"/>
      <c r="B194" s="345" t="s">
        <v>19</v>
      </c>
      <c r="C194" s="345" t="s">
        <v>20</v>
      </c>
      <c r="D194" s="303" t="s">
        <v>8</v>
      </c>
      <c r="E194" s="303" t="s">
        <v>9</v>
      </c>
      <c r="F194" s="303" t="s">
        <v>10</v>
      </c>
      <c r="G194" s="303" t="s">
        <v>11</v>
      </c>
      <c r="H194" s="303" t="s">
        <v>12</v>
      </c>
      <c r="I194" s="303" t="s">
        <v>13</v>
      </c>
      <c r="J194" s="303" t="s">
        <v>14</v>
      </c>
      <c r="K194" s="303" t="s">
        <v>15</v>
      </c>
      <c r="L194" s="303" t="s">
        <v>16</v>
      </c>
      <c r="M194" s="303" t="s">
        <v>17</v>
      </c>
      <c r="N194" s="343" t="s">
        <v>46</v>
      </c>
      <c r="O194" s="320"/>
      <c r="P194" s="321"/>
      <c r="Q194" s="322"/>
      <c r="R194" s="308"/>
    </row>
    <row r="195" spans="1:18" x14ac:dyDescent="0.25">
      <c r="A195" s="314"/>
      <c r="B195" s="346"/>
      <c r="C195" s="346"/>
      <c r="D195" s="304"/>
      <c r="E195" s="304"/>
      <c r="F195" s="304"/>
      <c r="G195" s="304"/>
      <c r="H195" s="304"/>
      <c r="I195" s="304"/>
      <c r="J195" s="304"/>
      <c r="K195" s="304"/>
      <c r="L195" s="304"/>
      <c r="M195" s="304"/>
      <c r="N195" s="344"/>
      <c r="O195" s="74" t="s">
        <v>47</v>
      </c>
      <c r="P195" s="74" t="s">
        <v>48</v>
      </c>
      <c r="Q195" s="74" t="s">
        <v>21</v>
      </c>
      <c r="R195" s="309"/>
    </row>
    <row r="196" spans="1:18" x14ac:dyDescent="0.25">
      <c r="A196" s="75" t="s">
        <v>49</v>
      </c>
      <c r="B196" s="104">
        <v>77</v>
      </c>
      <c r="C196" s="104"/>
      <c r="D196" s="77"/>
      <c r="E196" s="77"/>
      <c r="F196" s="77"/>
      <c r="G196" s="77"/>
      <c r="H196" s="77"/>
      <c r="I196" s="77"/>
      <c r="J196" s="77"/>
      <c r="K196" s="77"/>
      <c r="L196" s="77"/>
      <c r="M196" s="77"/>
      <c r="N196" s="95">
        <f>B196+C196</f>
        <v>77</v>
      </c>
      <c r="O196" s="79"/>
      <c r="P196" s="79"/>
      <c r="Q196" s="79">
        <f>O196+P196</f>
        <v>0</v>
      </c>
      <c r="R196" s="80">
        <f>N196+Q196</f>
        <v>77</v>
      </c>
    </row>
    <row r="197" spans="1:18" x14ac:dyDescent="0.25">
      <c r="A197" s="75" t="s">
        <v>50</v>
      </c>
      <c r="B197" s="104">
        <v>86</v>
      </c>
      <c r="C197" s="104"/>
      <c r="D197" s="77"/>
      <c r="E197" s="77"/>
      <c r="F197" s="77"/>
      <c r="G197" s="77"/>
      <c r="H197" s="77"/>
      <c r="I197" s="77"/>
      <c r="J197" s="77"/>
      <c r="K197" s="77"/>
      <c r="L197" s="77"/>
      <c r="M197" s="77"/>
      <c r="N197" s="95">
        <f t="shared" ref="N197:N207" si="98">B197+C197</f>
        <v>86</v>
      </c>
      <c r="O197" s="79"/>
      <c r="P197" s="79"/>
      <c r="Q197" s="79">
        <f t="shared" ref="Q197:Q207" si="99">O197+P197</f>
        <v>0</v>
      </c>
      <c r="R197" s="80">
        <f t="shared" ref="R197:R207" si="100">N197+Q197</f>
        <v>86</v>
      </c>
    </row>
    <row r="198" spans="1:18" x14ac:dyDescent="0.25">
      <c r="A198" s="75" t="s">
        <v>51</v>
      </c>
      <c r="B198" s="104">
        <v>40</v>
      </c>
      <c r="C198" s="104"/>
      <c r="D198" s="77"/>
      <c r="E198" s="77"/>
      <c r="F198" s="77"/>
      <c r="G198" s="77"/>
      <c r="H198" s="77"/>
      <c r="I198" s="77"/>
      <c r="J198" s="77"/>
      <c r="K198" s="77"/>
      <c r="L198" s="77"/>
      <c r="M198" s="77"/>
      <c r="N198" s="95">
        <f t="shared" si="98"/>
        <v>40</v>
      </c>
      <c r="O198" s="79"/>
      <c r="P198" s="79"/>
      <c r="Q198" s="79">
        <f t="shared" si="99"/>
        <v>0</v>
      </c>
      <c r="R198" s="80">
        <f t="shared" si="100"/>
        <v>40</v>
      </c>
    </row>
    <row r="199" spans="1:18" x14ac:dyDescent="0.25">
      <c r="A199" s="75" t="s">
        <v>52</v>
      </c>
      <c r="B199" s="104">
        <v>874</v>
      </c>
      <c r="C199" s="104"/>
      <c r="D199" s="77"/>
      <c r="E199" s="77"/>
      <c r="F199" s="77"/>
      <c r="G199" s="77"/>
      <c r="H199" s="77"/>
      <c r="I199" s="77"/>
      <c r="J199" s="77"/>
      <c r="K199" s="77"/>
      <c r="L199" s="77"/>
      <c r="M199" s="77"/>
      <c r="N199" s="95">
        <f t="shared" si="98"/>
        <v>874</v>
      </c>
      <c r="O199" s="79"/>
      <c r="P199" s="79"/>
      <c r="Q199" s="79">
        <f t="shared" si="99"/>
        <v>0</v>
      </c>
      <c r="R199" s="80">
        <f t="shared" si="100"/>
        <v>874</v>
      </c>
    </row>
    <row r="200" spans="1:18" x14ac:dyDescent="0.25">
      <c r="A200" s="75" t="s">
        <v>53</v>
      </c>
      <c r="B200" s="104">
        <v>1063</v>
      </c>
      <c r="C200" s="104"/>
      <c r="D200" s="77"/>
      <c r="E200" s="77"/>
      <c r="F200" s="77"/>
      <c r="G200" s="77"/>
      <c r="H200" s="77"/>
      <c r="I200" s="77"/>
      <c r="J200" s="77"/>
      <c r="K200" s="77"/>
      <c r="L200" s="77"/>
      <c r="M200" s="77"/>
      <c r="N200" s="95">
        <f t="shared" si="98"/>
        <v>1063</v>
      </c>
      <c r="O200" s="79"/>
      <c r="P200" s="79"/>
      <c r="Q200" s="79">
        <f t="shared" si="99"/>
        <v>0</v>
      </c>
      <c r="R200" s="80">
        <f t="shared" si="100"/>
        <v>1063</v>
      </c>
    </row>
    <row r="201" spans="1:18" x14ac:dyDescent="0.25">
      <c r="A201" s="75" t="s">
        <v>54</v>
      </c>
      <c r="B201" s="104">
        <v>900</v>
      </c>
      <c r="C201" s="104"/>
      <c r="D201" s="77"/>
      <c r="E201" s="77"/>
      <c r="F201" s="77"/>
      <c r="G201" s="77"/>
      <c r="H201" s="77"/>
      <c r="I201" s="77"/>
      <c r="J201" s="77"/>
      <c r="K201" s="77"/>
      <c r="L201" s="77"/>
      <c r="M201" s="77"/>
      <c r="N201" s="95">
        <f t="shared" si="98"/>
        <v>900</v>
      </c>
      <c r="O201" s="79"/>
      <c r="P201" s="79"/>
      <c r="Q201" s="79">
        <f t="shared" si="99"/>
        <v>0</v>
      </c>
      <c r="R201" s="80">
        <f t="shared" si="100"/>
        <v>900</v>
      </c>
    </row>
    <row r="202" spans="1:18" x14ac:dyDescent="0.25">
      <c r="A202" s="75" t="s">
        <v>55</v>
      </c>
      <c r="B202" s="104">
        <v>1492</v>
      </c>
      <c r="C202" s="104"/>
      <c r="D202" s="77"/>
      <c r="E202" s="77"/>
      <c r="F202" s="77"/>
      <c r="G202" s="77"/>
      <c r="H202" s="77"/>
      <c r="I202" s="77"/>
      <c r="J202" s="77"/>
      <c r="K202" s="77"/>
      <c r="L202" s="77"/>
      <c r="M202" s="77"/>
      <c r="N202" s="95">
        <f t="shared" si="98"/>
        <v>1492</v>
      </c>
      <c r="O202" s="79"/>
      <c r="P202" s="79"/>
      <c r="Q202" s="79">
        <f t="shared" si="99"/>
        <v>0</v>
      </c>
      <c r="R202" s="80">
        <f t="shared" si="100"/>
        <v>1492</v>
      </c>
    </row>
    <row r="203" spans="1:18" x14ac:dyDescent="0.25">
      <c r="A203" s="75" t="s">
        <v>56</v>
      </c>
      <c r="B203" s="104">
        <v>1664</v>
      </c>
      <c r="C203" s="104"/>
      <c r="D203" s="77"/>
      <c r="E203" s="77"/>
      <c r="F203" s="77"/>
      <c r="G203" s="77"/>
      <c r="H203" s="77"/>
      <c r="I203" s="77"/>
      <c r="J203" s="77"/>
      <c r="K203" s="77"/>
      <c r="L203" s="77"/>
      <c r="M203" s="77"/>
      <c r="N203" s="95">
        <f t="shared" si="98"/>
        <v>1664</v>
      </c>
      <c r="O203" s="79"/>
      <c r="P203" s="79"/>
      <c r="Q203" s="79">
        <f t="shared" si="99"/>
        <v>0</v>
      </c>
      <c r="R203" s="80">
        <f t="shared" si="100"/>
        <v>1664</v>
      </c>
    </row>
    <row r="204" spans="1:18" x14ac:dyDescent="0.25">
      <c r="A204" s="75" t="s">
        <v>57</v>
      </c>
      <c r="B204" s="104">
        <v>2810</v>
      </c>
      <c r="C204" s="104"/>
      <c r="D204" s="77"/>
      <c r="E204" s="77"/>
      <c r="F204" s="77"/>
      <c r="G204" s="77"/>
      <c r="H204" s="77"/>
      <c r="I204" s="77"/>
      <c r="J204" s="77"/>
      <c r="K204" s="77"/>
      <c r="L204" s="77"/>
      <c r="M204" s="77"/>
      <c r="N204" s="95">
        <f t="shared" si="98"/>
        <v>2810</v>
      </c>
      <c r="O204" s="79"/>
      <c r="P204" s="79"/>
      <c r="Q204" s="79">
        <f t="shared" si="99"/>
        <v>0</v>
      </c>
      <c r="R204" s="80">
        <f t="shared" si="100"/>
        <v>2810</v>
      </c>
    </row>
    <row r="205" spans="1:18" x14ac:dyDescent="0.25">
      <c r="A205" s="75" t="s">
        <v>58</v>
      </c>
      <c r="B205" s="104">
        <v>650</v>
      </c>
      <c r="C205" s="104"/>
      <c r="D205" s="77"/>
      <c r="E205" s="77"/>
      <c r="F205" s="77"/>
      <c r="G205" s="77"/>
      <c r="H205" s="77"/>
      <c r="I205" s="77"/>
      <c r="J205" s="77"/>
      <c r="K205" s="77"/>
      <c r="L205" s="77"/>
      <c r="M205" s="77"/>
      <c r="N205" s="95">
        <f t="shared" si="98"/>
        <v>650</v>
      </c>
      <c r="O205" s="79"/>
      <c r="P205" s="79"/>
      <c r="Q205" s="79">
        <f t="shared" si="99"/>
        <v>0</v>
      </c>
      <c r="R205" s="80">
        <f t="shared" si="100"/>
        <v>650</v>
      </c>
    </row>
    <row r="206" spans="1:18" x14ac:dyDescent="0.25">
      <c r="A206" s="75" t="s">
        <v>59</v>
      </c>
      <c r="B206" s="104">
        <v>160</v>
      </c>
      <c r="C206" s="104"/>
      <c r="D206" s="77"/>
      <c r="E206" s="77"/>
      <c r="F206" s="77"/>
      <c r="G206" s="77"/>
      <c r="H206" s="77"/>
      <c r="I206" s="77"/>
      <c r="J206" s="77"/>
      <c r="K206" s="77"/>
      <c r="L206" s="77"/>
      <c r="M206" s="77"/>
      <c r="N206" s="95">
        <f t="shared" si="98"/>
        <v>160</v>
      </c>
      <c r="O206" s="79"/>
      <c r="P206" s="79"/>
      <c r="Q206" s="79">
        <f t="shared" si="99"/>
        <v>0</v>
      </c>
      <c r="R206" s="80">
        <f t="shared" si="100"/>
        <v>160</v>
      </c>
    </row>
    <row r="207" spans="1:18" ht="15.75" thickBot="1" x14ac:dyDescent="0.3">
      <c r="A207" s="81" t="s">
        <v>60</v>
      </c>
      <c r="B207" s="105">
        <v>294</v>
      </c>
      <c r="C207" s="104"/>
      <c r="D207" s="83"/>
      <c r="E207" s="83"/>
      <c r="F207" s="83"/>
      <c r="G207" s="83"/>
      <c r="H207" s="83"/>
      <c r="I207" s="83"/>
      <c r="J207" s="83"/>
      <c r="K207" s="83"/>
      <c r="L207" s="83"/>
      <c r="M207" s="83"/>
      <c r="N207" s="95">
        <f t="shared" si="98"/>
        <v>294</v>
      </c>
      <c r="O207" s="84"/>
      <c r="P207" s="84"/>
      <c r="Q207" s="79">
        <f t="shared" si="99"/>
        <v>0</v>
      </c>
      <c r="R207" s="80">
        <f t="shared" si="100"/>
        <v>294</v>
      </c>
    </row>
    <row r="208" spans="1:18" ht="15.75" thickBot="1" x14ac:dyDescent="0.3">
      <c r="A208" s="85" t="s">
        <v>21</v>
      </c>
      <c r="B208" s="100">
        <v>10110</v>
      </c>
      <c r="C208" s="100"/>
      <c r="D208" s="87"/>
      <c r="E208" s="87"/>
      <c r="F208" s="87"/>
      <c r="G208" s="87"/>
      <c r="H208" s="87">
        <f t="shared" ref="H208:N208" si="101">SUM(H196:H207)</f>
        <v>0</v>
      </c>
      <c r="I208" s="87"/>
      <c r="J208" s="87">
        <f t="shared" si="101"/>
        <v>0</v>
      </c>
      <c r="K208" s="87"/>
      <c r="L208" s="87">
        <f t="shared" si="101"/>
        <v>0</v>
      </c>
      <c r="M208" s="87"/>
      <c r="N208" s="101">
        <f t="shared" si="101"/>
        <v>10110</v>
      </c>
      <c r="O208" s="89"/>
      <c r="P208" s="89"/>
      <c r="Q208" s="89">
        <f t="shared" ref="Q208:R208" si="102">SUM(Q196:Q207)</f>
        <v>0</v>
      </c>
      <c r="R208" s="90">
        <f t="shared" si="102"/>
        <v>10110</v>
      </c>
    </row>
    <row r="209" spans="1:18" ht="15.75" thickBot="1" x14ac:dyDescent="0.3">
      <c r="A209" s="85" t="s">
        <v>61</v>
      </c>
      <c r="B209" s="100">
        <f t="shared" ref="B209:C209" si="103">B208/4</f>
        <v>2527.5</v>
      </c>
      <c r="C209" s="100">
        <f t="shared" si="103"/>
        <v>0</v>
      </c>
      <c r="D209" s="87">
        <f>D208/4</f>
        <v>0</v>
      </c>
      <c r="E209" s="87">
        <f t="shared" ref="E209:R209" si="104">E208/4</f>
        <v>0</v>
      </c>
      <c r="F209" s="87">
        <f t="shared" si="104"/>
        <v>0</v>
      </c>
      <c r="G209" s="87">
        <f t="shared" si="104"/>
        <v>0</v>
      </c>
      <c r="H209" s="87">
        <f t="shared" si="104"/>
        <v>0</v>
      </c>
      <c r="I209" s="87">
        <f t="shared" si="104"/>
        <v>0</v>
      </c>
      <c r="J209" s="87">
        <f t="shared" si="104"/>
        <v>0</v>
      </c>
      <c r="K209" s="87">
        <f t="shared" si="104"/>
        <v>0</v>
      </c>
      <c r="L209" s="87">
        <f t="shared" si="104"/>
        <v>0</v>
      </c>
      <c r="M209" s="87">
        <f t="shared" si="104"/>
        <v>0</v>
      </c>
      <c r="N209" s="101">
        <f t="shared" si="104"/>
        <v>2527.5</v>
      </c>
      <c r="O209" s="89">
        <f t="shared" si="104"/>
        <v>0</v>
      </c>
      <c r="P209" s="89">
        <f t="shared" si="104"/>
        <v>0</v>
      </c>
      <c r="Q209" s="89">
        <f t="shared" si="104"/>
        <v>0</v>
      </c>
      <c r="R209" s="90">
        <f t="shared" si="104"/>
        <v>2527.5</v>
      </c>
    </row>
    <row r="212" spans="1:18" x14ac:dyDescent="0.25">
      <c r="A212" s="286" t="s">
        <v>44</v>
      </c>
      <c r="B212" s="323" t="s">
        <v>73</v>
      </c>
      <c r="C212" s="290"/>
      <c r="D212" s="290"/>
      <c r="E212" s="290"/>
      <c r="F212" s="290"/>
      <c r="G212" s="290"/>
      <c r="H212" s="290"/>
      <c r="I212" s="290"/>
      <c r="J212" s="290"/>
      <c r="K212" s="290"/>
      <c r="L212" s="290"/>
      <c r="M212" s="290"/>
      <c r="N212" s="291"/>
      <c r="O212" s="292" t="s">
        <v>4</v>
      </c>
      <c r="P212" s="293"/>
      <c r="Q212" s="294"/>
      <c r="R212" s="298" t="s">
        <v>5</v>
      </c>
    </row>
    <row r="213" spans="1:18" x14ac:dyDescent="0.25">
      <c r="A213" s="287"/>
      <c r="B213" s="301" t="s">
        <v>19</v>
      </c>
      <c r="C213" s="301" t="s">
        <v>20</v>
      </c>
      <c r="D213" s="303" t="s">
        <v>8</v>
      </c>
      <c r="E213" s="303" t="s">
        <v>9</v>
      </c>
      <c r="F213" s="303" t="s">
        <v>10</v>
      </c>
      <c r="G213" s="303" t="s">
        <v>11</v>
      </c>
      <c r="H213" s="303" t="s">
        <v>12</v>
      </c>
      <c r="I213" s="303" t="s">
        <v>13</v>
      </c>
      <c r="J213" s="303" t="s">
        <v>14</v>
      </c>
      <c r="K213" s="303" t="s">
        <v>15</v>
      </c>
      <c r="L213" s="303" t="s">
        <v>16</v>
      </c>
      <c r="M213" s="303" t="s">
        <v>17</v>
      </c>
      <c r="N213" s="305" t="s">
        <v>46</v>
      </c>
      <c r="O213" s="295"/>
      <c r="P213" s="296"/>
      <c r="Q213" s="297"/>
      <c r="R213" s="299"/>
    </row>
    <row r="214" spans="1:18" x14ac:dyDescent="0.25">
      <c r="A214" s="288"/>
      <c r="B214" s="302"/>
      <c r="C214" s="302"/>
      <c r="D214" s="304"/>
      <c r="E214" s="304"/>
      <c r="F214" s="304"/>
      <c r="G214" s="304"/>
      <c r="H214" s="304"/>
      <c r="I214" s="304"/>
      <c r="J214" s="304"/>
      <c r="K214" s="304"/>
      <c r="L214" s="304"/>
      <c r="M214" s="304"/>
      <c r="N214" s="306"/>
      <c r="O214" s="74" t="s">
        <v>47</v>
      </c>
      <c r="P214" s="74" t="s">
        <v>48</v>
      </c>
      <c r="Q214" s="74" t="s">
        <v>21</v>
      </c>
      <c r="R214" s="300"/>
    </row>
    <row r="215" spans="1:18" x14ac:dyDescent="0.25">
      <c r="A215" s="75" t="s">
        <v>49</v>
      </c>
      <c r="B215" s="76">
        <v>0</v>
      </c>
      <c r="C215" s="76">
        <f t="shared" ref="C215:C223" si="105">SUM(D215:M215)</f>
        <v>0</v>
      </c>
      <c r="D215" s="77"/>
      <c r="E215" s="77"/>
      <c r="F215" s="77"/>
      <c r="G215" s="77"/>
      <c r="H215" s="77"/>
      <c r="I215" s="77"/>
      <c r="J215" s="77"/>
      <c r="K215" s="77"/>
      <c r="L215" s="77"/>
      <c r="M215" s="77"/>
      <c r="N215" s="78">
        <f>B215+C215</f>
        <v>0</v>
      </c>
      <c r="O215" s="79"/>
      <c r="P215" s="79"/>
      <c r="Q215" s="79">
        <f>O215+P215</f>
        <v>0</v>
      </c>
      <c r="R215" s="80">
        <f>N215+Q215</f>
        <v>0</v>
      </c>
    </row>
    <row r="216" spans="1:18" x14ac:dyDescent="0.25">
      <c r="A216" s="75" t="s">
        <v>50</v>
      </c>
      <c r="B216" s="76">
        <v>0</v>
      </c>
      <c r="C216" s="76">
        <f t="shared" si="105"/>
        <v>0</v>
      </c>
      <c r="D216" s="77"/>
      <c r="E216" s="77"/>
      <c r="F216" s="77"/>
      <c r="G216" s="77"/>
      <c r="H216" s="77"/>
      <c r="I216" s="77"/>
      <c r="J216" s="77"/>
      <c r="K216" s="77"/>
      <c r="L216" s="77"/>
      <c r="M216" s="77"/>
      <c r="N216" s="78">
        <f t="shared" ref="N216:N226" si="106">B216+C216</f>
        <v>0</v>
      </c>
      <c r="O216" s="79"/>
      <c r="P216" s="79"/>
      <c r="Q216" s="79">
        <f t="shared" ref="Q216:Q226" si="107">O216+P216</f>
        <v>0</v>
      </c>
      <c r="R216" s="80">
        <f t="shared" ref="R216:R226" si="108">N216+Q216</f>
        <v>0</v>
      </c>
    </row>
    <row r="217" spans="1:18" x14ac:dyDescent="0.25">
      <c r="A217" s="75" t="s">
        <v>51</v>
      </c>
      <c r="B217" s="76">
        <v>0</v>
      </c>
      <c r="C217" s="76">
        <f t="shared" si="105"/>
        <v>0</v>
      </c>
      <c r="D217" s="77"/>
      <c r="E217" s="77"/>
      <c r="F217" s="77"/>
      <c r="G217" s="77"/>
      <c r="H217" s="77"/>
      <c r="I217" s="77"/>
      <c r="J217" s="77"/>
      <c r="K217" s="77"/>
      <c r="L217" s="77"/>
      <c r="M217" s="77"/>
      <c r="N217" s="78">
        <f t="shared" si="106"/>
        <v>0</v>
      </c>
      <c r="O217" s="79"/>
      <c r="P217" s="79"/>
      <c r="Q217" s="79">
        <f t="shared" si="107"/>
        <v>0</v>
      </c>
      <c r="R217" s="80">
        <f t="shared" si="108"/>
        <v>0</v>
      </c>
    </row>
    <row r="218" spans="1:18" x14ac:dyDescent="0.25">
      <c r="A218" s="75" t="s">
        <v>52</v>
      </c>
      <c r="B218" s="76">
        <v>111</v>
      </c>
      <c r="C218" s="76">
        <f t="shared" si="105"/>
        <v>0</v>
      </c>
      <c r="D218" s="77"/>
      <c r="E218" s="77"/>
      <c r="F218" s="77"/>
      <c r="G218" s="77"/>
      <c r="H218" s="77"/>
      <c r="I218" s="77"/>
      <c r="J218" s="77"/>
      <c r="K218" s="77"/>
      <c r="L218" s="77"/>
      <c r="M218" s="77"/>
      <c r="N218" s="78">
        <f t="shared" si="106"/>
        <v>111</v>
      </c>
      <c r="O218" s="79">
        <v>4</v>
      </c>
      <c r="P218" s="79">
        <v>10</v>
      </c>
      <c r="Q218" s="79">
        <f t="shared" si="107"/>
        <v>14</v>
      </c>
      <c r="R218" s="80">
        <f t="shared" si="108"/>
        <v>125</v>
      </c>
    </row>
    <row r="219" spans="1:18" x14ac:dyDescent="0.25">
      <c r="A219" s="75" t="s">
        <v>53</v>
      </c>
      <c r="B219" s="76">
        <v>246</v>
      </c>
      <c r="C219" s="76">
        <f t="shared" si="105"/>
        <v>12</v>
      </c>
      <c r="D219" s="77">
        <v>5</v>
      </c>
      <c r="E219" s="77">
        <v>5</v>
      </c>
      <c r="F219" s="77"/>
      <c r="G219" s="77"/>
      <c r="H219" s="77"/>
      <c r="I219" s="77">
        <v>2</v>
      </c>
      <c r="J219" s="77"/>
      <c r="K219" s="77"/>
      <c r="L219" s="77"/>
      <c r="M219" s="77"/>
      <c r="N219" s="78">
        <f t="shared" si="106"/>
        <v>258</v>
      </c>
      <c r="O219" s="79">
        <v>18</v>
      </c>
      <c r="P219" s="79">
        <v>18</v>
      </c>
      <c r="Q219" s="79">
        <f t="shared" si="107"/>
        <v>36</v>
      </c>
      <c r="R219" s="80">
        <f t="shared" si="108"/>
        <v>294</v>
      </c>
    </row>
    <row r="220" spans="1:18" x14ac:dyDescent="0.25">
      <c r="A220" s="75" t="s">
        <v>54</v>
      </c>
      <c r="B220" s="76">
        <v>292</v>
      </c>
      <c r="C220" s="76">
        <f t="shared" si="105"/>
        <v>12</v>
      </c>
      <c r="D220" s="77"/>
      <c r="E220" s="77">
        <v>4</v>
      </c>
      <c r="F220" s="77">
        <v>3</v>
      </c>
      <c r="G220" s="77"/>
      <c r="H220" s="77"/>
      <c r="I220" s="77">
        <v>3</v>
      </c>
      <c r="J220" s="77"/>
      <c r="K220" s="77">
        <v>2</v>
      </c>
      <c r="L220" s="77"/>
      <c r="M220" s="77"/>
      <c r="N220" s="78">
        <f t="shared" si="106"/>
        <v>304</v>
      </c>
      <c r="O220" s="79">
        <v>12</v>
      </c>
      <c r="P220" s="79">
        <v>23</v>
      </c>
      <c r="Q220" s="79">
        <f t="shared" si="107"/>
        <v>35</v>
      </c>
      <c r="R220" s="80">
        <f t="shared" si="108"/>
        <v>339</v>
      </c>
    </row>
    <row r="221" spans="1:18" x14ac:dyDescent="0.25">
      <c r="A221" s="75" t="s">
        <v>55</v>
      </c>
      <c r="B221" s="76">
        <v>826</v>
      </c>
      <c r="C221" s="76">
        <f t="shared" si="105"/>
        <v>41</v>
      </c>
      <c r="D221" s="77">
        <v>10</v>
      </c>
      <c r="E221" s="77">
        <v>15</v>
      </c>
      <c r="F221" s="77">
        <v>4</v>
      </c>
      <c r="G221" s="77"/>
      <c r="H221" s="77"/>
      <c r="I221" s="77"/>
      <c r="J221" s="77"/>
      <c r="K221" s="77">
        <v>4</v>
      </c>
      <c r="L221" s="77"/>
      <c r="M221" s="77">
        <v>8</v>
      </c>
      <c r="N221" s="78">
        <f t="shared" si="106"/>
        <v>867</v>
      </c>
      <c r="O221" s="79">
        <v>5</v>
      </c>
      <c r="P221" s="79">
        <v>12</v>
      </c>
      <c r="Q221" s="79">
        <f t="shared" si="107"/>
        <v>17</v>
      </c>
      <c r="R221" s="80">
        <f t="shared" si="108"/>
        <v>884</v>
      </c>
    </row>
    <row r="222" spans="1:18" x14ac:dyDescent="0.25">
      <c r="A222" s="75" t="s">
        <v>56</v>
      </c>
      <c r="B222" s="76">
        <v>730</v>
      </c>
      <c r="C222" s="76">
        <f t="shared" si="105"/>
        <v>58</v>
      </c>
      <c r="D222" s="77">
        <v>6</v>
      </c>
      <c r="E222" s="77">
        <v>18</v>
      </c>
      <c r="F222" s="77">
        <v>12</v>
      </c>
      <c r="G222" s="77"/>
      <c r="H222" s="77"/>
      <c r="I222" s="77">
        <v>4</v>
      </c>
      <c r="J222" s="77"/>
      <c r="K222" s="77">
        <v>6</v>
      </c>
      <c r="L222" s="77"/>
      <c r="M222" s="77">
        <v>12</v>
      </c>
      <c r="N222" s="78">
        <f t="shared" si="106"/>
        <v>788</v>
      </c>
      <c r="O222" s="79">
        <v>10</v>
      </c>
      <c r="P222" s="79">
        <v>8</v>
      </c>
      <c r="Q222" s="79">
        <f t="shared" si="107"/>
        <v>18</v>
      </c>
      <c r="R222" s="80">
        <f t="shared" si="108"/>
        <v>806</v>
      </c>
    </row>
    <row r="223" spans="1:18" x14ac:dyDescent="0.25">
      <c r="A223" s="75" t="s">
        <v>57</v>
      </c>
      <c r="B223" s="76">
        <v>131</v>
      </c>
      <c r="C223" s="76">
        <f t="shared" si="105"/>
        <v>18</v>
      </c>
      <c r="D223" s="77">
        <v>4</v>
      </c>
      <c r="E223" s="77">
        <v>8</v>
      </c>
      <c r="F223" s="77"/>
      <c r="G223" s="77"/>
      <c r="H223" s="77"/>
      <c r="I223" s="77"/>
      <c r="J223" s="77"/>
      <c r="K223" s="77">
        <v>4</v>
      </c>
      <c r="L223" s="77"/>
      <c r="M223" s="77">
        <v>2</v>
      </c>
      <c r="N223" s="78">
        <f t="shared" si="106"/>
        <v>149</v>
      </c>
      <c r="O223" s="79">
        <v>2</v>
      </c>
      <c r="P223" s="79">
        <v>8</v>
      </c>
      <c r="Q223" s="79">
        <f t="shared" si="107"/>
        <v>10</v>
      </c>
      <c r="R223" s="80">
        <f t="shared" si="108"/>
        <v>159</v>
      </c>
    </row>
    <row r="224" spans="1:18" x14ac:dyDescent="0.25">
      <c r="A224" s="75" t="s">
        <v>58</v>
      </c>
      <c r="B224" s="76">
        <v>10</v>
      </c>
      <c r="C224" s="76">
        <v>2</v>
      </c>
      <c r="D224" s="77"/>
      <c r="E224" s="77"/>
      <c r="F224" s="77"/>
      <c r="G224" s="77"/>
      <c r="H224" s="77"/>
      <c r="I224" s="77"/>
      <c r="J224" s="77"/>
      <c r="K224" s="77"/>
      <c r="L224" s="77"/>
      <c r="M224" s="77"/>
      <c r="N224" s="78">
        <f t="shared" si="106"/>
        <v>12</v>
      </c>
      <c r="O224" s="79">
        <v>12</v>
      </c>
      <c r="P224" s="79">
        <v>7</v>
      </c>
      <c r="Q224" s="79">
        <f t="shared" si="107"/>
        <v>19</v>
      </c>
      <c r="R224" s="80">
        <f t="shared" si="108"/>
        <v>31</v>
      </c>
    </row>
    <row r="225" spans="1:18" x14ac:dyDescent="0.25">
      <c r="A225" s="75" t="s">
        <v>59</v>
      </c>
      <c r="B225" s="76">
        <v>8</v>
      </c>
      <c r="C225" s="76">
        <f t="shared" ref="C225:C226" si="109">SUM(D225:M225)</f>
        <v>0</v>
      </c>
      <c r="D225" s="77"/>
      <c r="E225" s="77"/>
      <c r="F225" s="77"/>
      <c r="G225" s="77"/>
      <c r="H225" s="77"/>
      <c r="I225" s="77"/>
      <c r="J225" s="77"/>
      <c r="K225" s="77"/>
      <c r="L225" s="77"/>
      <c r="M225" s="77"/>
      <c r="N225" s="78">
        <f t="shared" si="106"/>
        <v>8</v>
      </c>
      <c r="O225" s="79">
        <v>8</v>
      </c>
      <c r="P225" s="79">
        <v>2</v>
      </c>
      <c r="Q225" s="79">
        <f t="shared" si="107"/>
        <v>10</v>
      </c>
      <c r="R225" s="80">
        <f t="shared" si="108"/>
        <v>18</v>
      </c>
    </row>
    <row r="226" spans="1:18" ht="15.75" thickBot="1" x14ac:dyDescent="0.3">
      <c r="A226" s="81" t="s">
        <v>60</v>
      </c>
      <c r="B226" s="82">
        <v>0</v>
      </c>
      <c r="C226" s="76">
        <f t="shared" si="109"/>
        <v>0</v>
      </c>
      <c r="D226" s="83"/>
      <c r="E226" s="83"/>
      <c r="F226" s="83"/>
      <c r="G226" s="83"/>
      <c r="H226" s="83"/>
      <c r="I226" s="83"/>
      <c r="J226" s="83"/>
      <c r="K226" s="83"/>
      <c r="L226" s="83"/>
      <c r="M226" s="83"/>
      <c r="N226" s="78">
        <f t="shared" si="106"/>
        <v>0</v>
      </c>
      <c r="O226" s="84"/>
      <c r="P226" s="84"/>
      <c r="Q226" s="79">
        <f t="shared" si="107"/>
        <v>0</v>
      </c>
      <c r="R226" s="80">
        <f t="shared" si="108"/>
        <v>0</v>
      </c>
    </row>
    <row r="227" spans="1:18" ht="15.75" thickBot="1" x14ac:dyDescent="0.3">
      <c r="A227" s="85" t="s">
        <v>21</v>
      </c>
      <c r="B227" s="86">
        <f>SUM(B215:B226)</f>
        <v>2354</v>
      </c>
      <c r="C227" s="86">
        <f>SUM(C215:C226)</f>
        <v>143</v>
      </c>
      <c r="D227" s="87">
        <f>SUM(D215:D226)</f>
        <v>25</v>
      </c>
      <c r="E227" s="87">
        <f t="shared" ref="E227:N227" si="110">SUM(E215:E226)</f>
        <v>50</v>
      </c>
      <c r="F227" s="87">
        <f t="shared" si="110"/>
        <v>19</v>
      </c>
      <c r="G227" s="87">
        <f t="shared" si="110"/>
        <v>0</v>
      </c>
      <c r="H227" s="87">
        <f t="shared" si="110"/>
        <v>0</v>
      </c>
      <c r="I227" s="87">
        <f t="shared" si="110"/>
        <v>9</v>
      </c>
      <c r="J227" s="87">
        <f t="shared" si="110"/>
        <v>0</v>
      </c>
      <c r="K227" s="87">
        <f t="shared" si="110"/>
        <v>16</v>
      </c>
      <c r="L227" s="87">
        <f t="shared" si="110"/>
        <v>0</v>
      </c>
      <c r="M227" s="87">
        <f t="shared" si="110"/>
        <v>22</v>
      </c>
      <c r="N227" s="88">
        <f t="shared" si="110"/>
        <v>2497</v>
      </c>
      <c r="O227" s="89">
        <f>SUM(O215:O226)</f>
        <v>71</v>
      </c>
      <c r="P227" s="89">
        <f>SUM(P215:P226)</f>
        <v>88</v>
      </c>
      <c r="Q227" s="89">
        <f>SUM(Q215:Q226)</f>
        <v>159</v>
      </c>
      <c r="R227" s="90">
        <f>SUM(R215:R226)</f>
        <v>2656</v>
      </c>
    </row>
    <row r="228" spans="1:18" ht="15.75" thickBot="1" x14ac:dyDescent="0.3">
      <c r="A228" s="85" t="s">
        <v>61</v>
      </c>
      <c r="B228" s="86">
        <f>B227/4</f>
        <v>588.5</v>
      </c>
      <c r="C228" s="86">
        <f>C227/4</f>
        <v>35.75</v>
      </c>
      <c r="D228" s="87">
        <f>D227/4</f>
        <v>6.25</v>
      </c>
      <c r="E228" s="87">
        <f>E227/4</f>
        <v>12.5</v>
      </c>
      <c r="F228" s="87">
        <f t="shared" ref="F228:N228" si="111">F227/4</f>
        <v>4.75</v>
      </c>
      <c r="G228" s="87">
        <f t="shared" si="111"/>
        <v>0</v>
      </c>
      <c r="H228" s="87">
        <f t="shared" si="111"/>
        <v>0</v>
      </c>
      <c r="I228" s="87">
        <f t="shared" si="111"/>
        <v>2.25</v>
      </c>
      <c r="J228" s="87">
        <f t="shared" si="111"/>
        <v>0</v>
      </c>
      <c r="K228" s="87">
        <f t="shared" si="111"/>
        <v>4</v>
      </c>
      <c r="L228" s="87">
        <f t="shared" si="111"/>
        <v>0</v>
      </c>
      <c r="M228" s="87">
        <f t="shared" si="111"/>
        <v>5.5</v>
      </c>
      <c r="N228" s="88">
        <f t="shared" si="111"/>
        <v>624.25</v>
      </c>
      <c r="O228" s="89">
        <f>O227/4</f>
        <v>17.75</v>
      </c>
      <c r="P228" s="89">
        <f>P227/4</f>
        <v>22</v>
      </c>
      <c r="Q228" s="89">
        <f>Q227/4</f>
        <v>39.75</v>
      </c>
      <c r="R228" s="90">
        <f>R227/4</f>
        <v>664</v>
      </c>
    </row>
    <row r="229" spans="1:18" x14ac:dyDescent="0.25">
      <c r="A229" s="117"/>
      <c r="B229" s="118"/>
      <c r="C229" s="118"/>
      <c r="D229" s="116"/>
      <c r="E229" s="116"/>
      <c r="F229" s="116"/>
      <c r="G229" s="116"/>
      <c r="H229" s="116"/>
      <c r="I229" s="116"/>
      <c r="J229" s="116"/>
      <c r="K229" s="116"/>
      <c r="L229" s="116"/>
      <c r="M229" s="116"/>
      <c r="N229" s="117"/>
      <c r="O229" s="117"/>
      <c r="P229" s="117"/>
      <c r="Q229" s="117"/>
      <c r="R229" s="117"/>
    </row>
    <row r="231" spans="1:18" x14ac:dyDescent="0.25">
      <c r="A231" s="286" t="s">
        <v>44</v>
      </c>
      <c r="B231" s="323" t="s">
        <v>74</v>
      </c>
      <c r="C231" s="290"/>
      <c r="D231" s="290"/>
      <c r="E231" s="290"/>
      <c r="F231" s="290"/>
      <c r="G231" s="290"/>
      <c r="H231" s="290"/>
      <c r="I231" s="290"/>
      <c r="J231" s="290"/>
      <c r="K231" s="290"/>
      <c r="L231" s="290"/>
      <c r="M231" s="290"/>
      <c r="N231" s="291"/>
      <c r="O231" s="292" t="s">
        <v>4</v>
      </c>
      <c r="P231" s="293"/>
      <c r="Q231" s="294"/>
      <c r="R231" s="298" t="s">
        <v>5</v>
      </c>
    </row>
    <row r="232" spans="1:18" x14ac:dyDescent="0.25">
      <c r="A232" s="287"/>
      <c r="B232" s="301" t="s">
        <v>19</v>
      </c>
      <c r="C232" s="301" t="s">
        <v>75</v>
      </c>
      <c r="D232" s="303" t="s">
        <v>8</v>
      </c>
      <c r="E232" s="303" t="s">
        <v>9</v>
      </c>
      <c r="F232" s="303" t="s">
        <v>10</v>
      </c>
      <c r="G232" s="303" t="s">
        <v>11</v>
      </c>
      <c r="H232" s="303" t="s">
        <v>12</v>
      </c>
      <c r="I232" s="303" t="s">
        <v>13</v>
      </c>
      <c r="J232" s="303" t="s">
        <v>14</v>
      </c>
      <c r="K232" s="303" t="s">
        <v>15</v>
      </c>
      <c r="L232" s="303" t="s">
        <v>16</v>
      </c>
      <c r="M232" s="303" t="s">
        <v>17</v>
      </c>
      <c r="N232" s="305" t="s">
        <v>46</v>
      </c>
      <c r="O232" s="295"/>
      <c r="P232" s="296"/>
      <c r="Q232" s="297"/>
      <c r="R232" s="299"/>
    </row>
    <row r="233" spans="1:18" x14ac:dyDescent="0.25">
      <c r="A233" s="288"/>
      <c r="B233" s="302"/>
      <c r="C233" s="302"/>
      <c r="D233" s="304"/>
      <c r="E233" s="304"/>
      <c r="F233" s="304"/>
      <c r="G233" s="304"/>
      <c r="H233" s="304"/>
      <c r="I233" s="304"/>
      <c r="J233" s="304"/>
      <c r="K233" s="304"/>
      <c r="L233" s="304"/>
      <c r="M233" s="304"/>
      <c r="N233" s="306"/>
      <c r="O233" s="74" t="s">
        <v>47</v>
      </c>
      <c r="P233" s="74" t="s">
        <v>48</v>
      </c>
      <c r="Q233" s="74" t="s">
        <v>21</v>
      </c>
      <c r="R233" s="300"/>
    </row>
    <row r="234" spans="1:18" x14ac:dyDescent="0.25">
      <c r="A234" s="75" t="s">
        <v>49</v>
      </c>
      <c r="B234" s="76">
        <v>87</v>
      </c>
      <c r="C234" s="76">
        <v>6</v>
      </c>
      <c r="D234" s="77">
        <v>4</v>
      </c>
      <c r="E234" s="77"/>
      <c r="F234" s="77">
        <v>2</v>
      </c>
      <c r="G234" s="77"/>
      <c r="H234" s="77"/>
      <c r="I234" s="77"/>
      <c r="J234" s="77"/>
      <c r="K234" s="77"/>
      <c r="L234" s="77"/>
      <c r="M234" s="77"/>
      <c r="N234" s="78">
        <v>93</v>
      </c>
      <c r="O234" s="79">
        <v>54</v>
      </c>
      <c r="P234" s="79">
        <v>82</v>
      </c>
      <c r="Q234" s="79">
        <v>136</v>
      </c>
      <c r="R234" s="80">
        <v>229</v>
      </c>
    </row>
    <row r="235" spans="1:18" x14ac:dyDescent="0.25">
      <c r="A235" s="75" t="s">
        <v>50</v>
      </c>
      <c r="B235" s="76">
        <v>289</v>
      </c>
      <c r="C235" s="76">
        <v>12</v>
      </c>
      <c r="D235" s="77">
        <v>2</v>
      </c>
      <c r="E235" s="77">
        <v>5</v>
      </c>
      <c r="F235" s="77"/>
      <c r="G235" s="77"/>
      <c r="H235" s="77">
        <v>2</v>
      </c>
      <c r="I235" s="77"/>
      <c r="J235" s="77"/>
      <c r="K235" s="77"/>
      <c r="L235" s="77"/>
      <c r="M235" s="77">
        <v>3</v>
      </c>
      <c r="N235" s="78">
        <v>301</v>
      </c>
      <c r="O235" s="79">
        <v>49</v>
      </c>
      <c r="P235" s="79">
        <v>88</v>
      </c>
      <c r="Q235" s="79">
        <v>137</v>
      </c>
      <c r="R235" s="80">
        <v>438</v>
      </c>
    </row>
    <row r="236" spans="1:18" x14ac:dyDescent="0.25">
      <c r="A236" s="75" t="s">
        <v>51</v>
      </c>
      <c r="B236" s="76">
        <v>481</v>
      </c>
      <c r="C236" s="76">
        <v>23</v>
      </c>
      <c r="D236" s="77">
        <v>6</v>
      </c>
      <c r="E236" s="77"/>
      <c r="F236" s="77">
        <v>12</v>
      </c>
      <c r="G236" s="77"/>
      <c r="H236" s="77"/>
      <c r="I236" s="77"/>
      <c r="J236" s="77"/>
      <c r="K236" s="77"/>
      <c r="L236" s="77"/>
      <c r="M236" s="77">
        <v>5</v>
      </c>
      <c r="N236" s="78">
        <v>504</v>
      </c>
      <c r="O236" s="79">
        <v>41</v>
      </c>
      <c r="P236" s="79">
        <v>99</v>
      </c>
      <c r="Q236" s="79">
        <v>140</v>
      </c>
      <c r="R236" s="80">
        <v>644</v>
      </c>
    </row>
    <row r="237" spans="1:18" x14ac:dyDescent="0.25">
      <c r="A237" s="75" t="s">
        <v>52</v>
      </c>
      <c r="B237" s="76">
        <v>482</v>
      </c>
      <c r="C237" s="76">
        <v>18</v>
      </c>
      <c r="D237" s="77">
        <v>14</v>
      </c>
      <c r="E237" s="77"/>
      <c r="F237" s="77">
        <v>4</v>
      </c>
      <c r="G237" s="77"/>
      <c r="H237" s="77"/>
      <c r="I237" s="77"/>
      <c r="J237" s="77"/>
      <c r="K237" s="77"/>
      <c r="L237" s="77"/>
      <c r="M237" s="77"/>
      <c r="N237" s="78">
        <v>500</v>
      </c>
      <c r="O237" s="79">
        <v>75</v>
      </c>
      <c r="P237" s="79">
        <v>124</v>
      </c>
      <c r="Q237" s="79">
        <v>199</v>
      </c>
      <c r="R237" s="80">
        <v>699</v>
      </c>
    </row>
    <row r="238" spans="1:18" x14ac:dyDescent="0.25">
      <c r="A238" s="75" t="s">
        <v>53</v>
      </c>
      <c r="B238" s="76">
        <v>604</v>
      </c>
      <c r="C238" s="76">
        <v>25</v>
      </c>
      <c r="D238" s="77">
        <v>8</v>
      </c>
      <c r="E238" s="77">
        <v>3</v>
      </c>
      <c r="F238" s="77"/>
      <c r="G238" s="77"/>
      <c r="H238" s="77"/>
      <c r="I238" s="77">
        <v>8</v>
      </c>
      <c r="J238" s="77"/>
      <c r="K238" s="77">
        <v>2</v>
      </c>
      <c r="L238" s="77"/>
      <c r="M238" s="77">
        <v>4</v>
      </c>
      <c r="N238" s="78">
        <v>629</v>
      </c>
      <c r="O238" s="79">
        <v>68</v>
      </c>
      <c r="P238" s="79">
        <v>155</v>
      </c>
      <c r="Q238" s="79">
        <v>223</v>
      </c>
      <c r="R238" s="80">
        <v>852</v>
      </c>
    </row>
    <row r="239" spans="1:18" x14ac:dyDescent="0.25">
      <c r="A239" s="75" t="s">
        <v>54</v>
      </c>
      <c r="B239" s="76">
        <v>1017</v>
      </c>
      <c r="C239" s="76">
        <v>169</v>
      </c>
      <c r="D239" s="77">
        <v>84</v>
      </c>
      <c r="E239" s="77">
        <v>22</v>
      </c>
      <c r="F239" s="77">
        <v>16</v>
      </c>
      <c r="G239" s="77"/>
      <c r="H239" s="77"/>
      <c r="I239" s="77">
        <v>40</v>
      </c>
      <c r="J239" s="77"/>
      <c r="K239" s="77"/>
      <c r="L239" s="77"/>
      <c r="M239" s="77">
        <v>7</v>
      </c>
      <c r="N239" s="78">
        <v>1186</v>
      </c>
      <c r="O239" s="79">
        <v>82</v>
      </c>
      <c r="P239" s="79">
        <v>95</v>
      </c>
      <c r="Q239" s="79">
        <v>177</v>
      </c>
      <c r="R239" s="80">
        <v>1363</v>
      </c>
    </row>
    <row r="240" spans="1:18" x14ac:dyDescent="0.25">
      <c r="A240" s="75" t="s">
        <v>55</v>
      </c>
      <c r="B240" s="76">
        <v>1311</v>
      </c>
      <c r="C240" s="76">
        <v>186</v>
      </c>
      <c r="D240" s="77">
        <v>55</v>
      </c>
      <c r="E240" s="77">
        <v>45</v>
      </c>
      <c r="F240" s="77">
        <v>48</v>
      </c>
      <c r="G240" s="77">
        <v>6</v>
      </c>
      <c r="H240" s="77">
        <v>8</v>
      </c>
      <c r="I240" s="77">
        <v>9</v>
      </c>
      <c r="J240" s="77"/>
      <c r="K240" s="77">
        <v>15</v>
      </c>
      <c r="L240" s="77"/>
      <c r="M240" s="77"/>
      <c r="N240" s="78">
        <v>1497</v>
      </c>
      <c r="O240" s="79">
        <v>112</v>
      </c>
      <c r="P240" s="79">
        <v>189</v>
      </c>
      <c r="Q240" s="79">
        <v>301</v>
      </c>
      <c r="R240" s="80">
        <v>1798</v>
      </c>
    </row>
    <row r="241" spans="1:18" x14ac:dyDescent="0.25">
      <c r="A241" s="75" t="s">
        <v>56</v>
      </c>
      <c r="B241" s="76">
        <v>1462</v>
      </c>
      <c r="C241" s="76">
        <v>134</v>
      </c>
      <c r="D241" s="77">
        <v>19</v>
      </c>
      <c r="E241" s="77">
        <v>78</v>
      </c>
      <c r="F241" s="77"/>
      <c r="G241" s="77">
        <v>2</v>
      </c>
      <c r="H241" s="77">
        <v>10</v>
      </c>
      <c r="I241" s="77"/>
      <c r="J241" s="77"/>
      <c r="K241" s="77">
        <v>3</v>
      </c>
      <c r="L241" s="77">
        <v>6</v>
      </c>
      <c r="M241" s="77">
        <v>16</v>
      </c>
      <c r="N241" s="78">
        <v>1596</v>
      </c>
      <c r="O241" s="79">
        <v>101</v>
      </c>
      <c r="P241" s="79">
        <v>222</v>
      </c>
      <c r="Q241" s="79">
        <v>323</v>
      </c>
      <c r="R241" s="80">
        <v>1919</v>
      </c>
    </row>
    <row r="242" spans="1:18" x14ac:dyDescent="0.25">
      <c r="A242" s="75" t="s">
        <v>57</v>
      </c>
      <c r="B242" s="76">
        <v>583</v>
      </c>
      <c r="C242" s="76">
        <v>64</v>
      </c>
      <c r="D242" s="77">
        <v>21</v>
      </c>
      <c r="E242" s="77">
        <v>14</v>
      </c>
      <c r="F242" s="77">
        <v>23</v>
      </c>
      <c r="G242" s="77"/>
      <c r="H242" s="77"/>
      <c r="I242" s="77"/>
      <c r="J242" s="77"/>
      <c r="K242" s="77">
        <v>6</v>
      </c>
      <c r="L242" s="77"/>
      <c r="M242" s="77"/>
      <c r="N242" s="78">
        <v>647</v>
      </c>
      <c r="O242" s="79">
        <v>66</v>
      </c>
      <c r="P242" s="79">
        <v>101</v>
      </c>
      <c r="Q242" s="79">
        <v>167</v>
      </c>
      <c r="R242" s="80">
        <v>814</v>
      </c>
    </row>
    <row r="243" spans="1:18" x14ac:dyDescent="0.25">
      <c r="A243" s="75" t="s">
        <v>58</v>
      </c>
      <c r="B243" s="76">
        <v>695</v>
      </c>
      <c r="C243" s="76">
        <v>58</v>
      </c>
      <c r="D243" s="77">
        <v>36</v>
      </c>
      <c r="E243" s="77"/>
      <c r="F243" s="77"/>
      <c r="G243" s="77">
        <v>2</v>
      </c>
      <c r="H243" s="77"/>
      <c r="I243" s="77">
        <v>2</v>
      </c>
      <c r="J243" s="77"/>
      <c r="K243" s="77"/>
      <c r="L243" s="77"/>
      <c r="M243" s="77"/>
      <c r="N243" s="78">
        <v>753</v>
      </c>
      <c r="O243" s="79">
        <v>68</v>
      </c>
      <c r="P243" s="79">
        <v>125</v>
      </c>
      <c r="Q243" s="79">
        <v>193</v>
      </c>
      <c r="R243" s="80">
        <v>946</v>
      </c>
    </row>
    <row r="244" spans="1:18" x14ac:dyDescent="0.25">
      <c r="A244" s="75" t="s">
        <v>59</v>
      </c>
      <c r="B244" s="76">
        <v>438</v>
      </c>
      <c r="C244" s="76">
        <v>18</v>
      </c>
      <c r="D244" s="77"/>
      <c r="E244" s="77"/>
      <c r="F244" s="77"/>
      <c r="G244" s="77"/>
      <c r="H244" s="77"/>
      <c r="I244" s="77"/>
      <c r="J244" s="77"/>
      <c r="K244" s="77"/>
      <c r="L244" s="77"/>
      <c r="M244" s="77"/>
      <c r="N244" s="78">
        <v>456</v>
      </c>
      <c r="O244" s="79">
        <v>96</v>
      </c>
      <c r="P244" s="79">
        <v>115</v>
      </c>
      <c r="Q244" s="79">
        <v>211</v>
      </c>
      <c r="R244" s="80">
        <v>667</v>
      </c>
    </row>
    <row r="245" spans="1:18" ht="15.75" thickBot="1" x14ac:dyDescent="0.3">
      <c r="A245" s="81" t="s">
        <v>60</v>
      </c>
      <c r="B245" s="82">
        <v>514</v>
      </c>
      <c r="C245" s="82">
        <v>3</v>
      </c>
      <c r="D245" s="83"/>
      <c r="E245" s="83"/>
      <c r="F245" s="83"/>
      <c r="G245" s="83"/>
      <c r="H245" s="83"/>
      <c r="I245" s="83"/>
      <c r="J245" s="83"/>
      <c r="K245" s="83">
        <v>2</v>
      </c>
      <c r="L245" s="83"/>
      <c r="M245" s="83"/>
      <c r="N245" s="93">
        <v>517</v>
      </c>
      <c r="O245" s="84">
        <v>71</v>
      </c>
      <c r="P245" s="84">
        <v>38</v>
      </c>
      <c r="Q245" s="84">
        <v>109</v>
      </c>
      <c r="R245" s="106">
        <v>626</v>
      </c>
    </row>
    <row r="246" spans="1:18" ht="15.75" thickBot="1" x14ac:dyDescent="0.3">
      <c r="A246" s="85" t="s">
        <v>21</v>
      </c>
      <c r="B246" s="86">
        <v>7963</v>
      </c>
      <c r="C246" s="86">
        <v>716</v>
      </c>
      <c r="D246" s="107">
        <v>249</v>
      </c>
      <c r="E246" s="107">
        <v>167</v>
      </c>
      <c r="F246" s="107">
        <v>105</v>
      </c>
      <c r="G246" s="107">
        <v>10</v>
      </c>
      <c r="H246" s="107">
        <v>20</v>
      </c>
      <c r="I246" s="107">
        <v>59</v>
      </c>
      <c r="J246" s="107">
        <v>0</v>
      </c>
      <c r="K246" s="107">
        <v>28</v>
      </c>
      <c r="L246" s="107">
        <v>6</v>
      </c>
      <c r="M246" s="107">
        <v>35</v>
      </c>
      <c r="N246" s="88">
        <v>8679</v>
      </c>
      <c r="O246" s="89">
        <v>883</v>
      </c>
      <c r="P246" s="89">
        <v>1433</v>
      </c>
      <c r="Q246" s="89">
        <v>2316</v>
      </c>
      <c r="R246" s="108">
        <v>10995</v>
      </c>
    </row>
    <row r="247" spans="1:18" ht="15.75" thickBot="1" x14ac:dyDescent="0.3">
      <c r="A247" s="109" t="s">
        <v>76</v>
      </c>
      <c r="B247" s="86">
        <v>1990.75</v>
      </c>
      <c r="C247" s="86">
        <v>179</v>
      </c>
      <c r="D247" s="87">
        <v>62.25</v>
      </c>
      <c r="E247" s="87">
        <v>41.75</v>
      </c>
      <c r="F247" s="87">
        <v>26.25</v>
      </c>
      <c r="G247" s="87">
        <v>2.5</v>
      </c>
      <c r="H247" s="87">
        <v>5</v>
      </c>
      <c r="I247" s="87">
        <v>14.75</v>
      </c>
      <c r="J247" s="87">
        <v>0</v>
      </c>
      <c r="K247" s="87">
        <v>7</v>
      </c>
      <c r="L247" s="87">
        <v>1.5</v>
      </c>
      <c r="M247" s="87">
        <v>8.75</v>
      </c>
      <c r="N247" s="88">
        <v>2169.75</v>
      </c>
      <c r="O247" s="89">
        <v>220.75</v>
      </c>
      <c r="P247" s="89">
        <v>358.25</v>
      </c>
      <c r="Q247" s="89">
        <v>579</v>
      </c>
      <c r="R247" s="90">
        <v>2748.75</v>
      </c>
    </row>
    <row r="248" spans="1:18" s="120" customFormat="1" x14ac:dyDescent="0.25">
      <c r="A248" s="119"/>
      <c r="B248" s="118"/>
      <c r="C248" s="118"/>
      <c r="D248" s="117"/>
      <c r="E248" s="117"/>
      <c r="F248" s="117"/>
      <c r="G248" s="117"/>
      <c r="H248" s="117"/>
      <c r="I248" s="117"/>
      <c r="J248" s="117"/>
      <c r="K248" s="117"/>
      <c r="L248" s="117"/>
      <c r="M248" s="117"/>
      <c r="N248" s="117"/>
      <c r="O248" s="117"/>
      <c r="P248" s="117"/>
      <c r="Q248" s="117"/>
      <c r="R248" s="117"/>
    </row>
    <row r="250" spans="1:18" x14ac:dyDescent="0.25">
      <c r="A250" s="286" t="s">
        <v>44</v>
      </c>
      <c r="B250" s="323" t="s">
        <v>77</v>
      </c>
      <c r="C250" s="290"/>
      <c r="D250" s="290"/>
      <c r="E250" s="290"/>
      <c r="F250" s="290"/>
      <c r="G250" s="290"/>
      <c r="H250" s="290"/>
      <c r="I250" s="290"/>
      <c r="J250" s="290"/>
      <c r="K250" s="290"/>
      <c r="L250" s="290"/>
      <c r="M250" s="290"/>
      <c r="N250" s="291"/>
      <c r="O250" s="292" t="s">
        <v>4</v>
      </c>
      <c r="P250" s="293"/>
      <c r="Q250" s="294"/>
      <c r="R250" s="298" t="s">
        <v>5</v>
      </c>
    </row>
    <row r="251" spans="1:18" x14ac:dyDescent="0.25">
      <c r="A251" s="287"/>
      <c r="B251" s="301" t="s">
        <v>19</v>
      </c>
      <c r="C251" s="301" t="s">
        <v>20</v>
      </c>
      <c r="D251" s="303" t="s">
        <v>8</v>
      </c>
      <c r="E251" s="303" t="s">
        <v>9</v>
      </c>
      <c r="F251" s="303" t="s">
        <v>10</v>
      </c>
      <c r="G251" s="303" t="s">
        <v>11</v>
      </c>
      <c r="H251" s="303" t="s">
        <v>12</v>
      </c>
      <c r="I251" s="303" t="s">
        <v>13</v>
      </c>
      <c r="J251" s="303" t="s">
        <v>14</v>
      </c>
      <c r="K251" s="303" t="s">
        <v>15</v>
      </c>
      <c r="L251" s="303" t="s">
        <v>16</v>
      </c>
      <c r="M251" s="303" t="s">
        <v>17</v>
      </c>
      <c r="N251" s="305" t="s">
        <v>46</v>
      </c>
      <c r="O251" s="295"/>
      <c r="P251" s="296"/>
      <c r="Q251" s="297"/>
      <c r="R251" s="299"/>
    </row>
    <row r="252" spans="1:18" x14ac:dyDescent="0.25">
      <c r="A252" s="288"/>
      <c r="B252" s="302"/>
      <c r="C252" s="302"/>
      <c r="D252" s="304"/>
      <c r="E252" s="304"/>
      <c r="F252" s="304"/>
      <c r="G252" s="304"/>
      <c r="H252" s="304"/>
      <c r="I252" s="304"/>
      <c r="J252" s="304"/>
      <c r="K252" s="304"/>
      <c r="L252" s="304"/>
      <c r="M252" s="304"/>
      <c r="N252" s="306"/>
      <c r="O252" s="74" t="s">
        <v>47</v>
      </c>
      <c r="P252" s="74" t="s">
        <v>48</v>
      </c>
      <c r="Q252" s="74" t="s">
        <v>21</v>
      </c>
      <c r="R252" s="300"/>
    </row>
    <row r="253" spans="1:18" x14ac:dyDescent="0.25">
      <c r="A253" s="75" t="s">
        <v>49</v>
      </c>
      <c r="B253" s="76">
        <v>125</v>
      </c>
      <c r="C253" s="76"/>
      <c r="D253" s="77"/>
      <c r="E253" s="77"/>
      <c r="F253" s="77"/>
      <c r="G253" s="77"/>
      <c r="H253" s="77"/>
      <c r="I253" s="77"/>
      <c r="J253" s="77"/>
      <c r="K253" s="77"/>
      <c r="L253" s="77"/>
      <c r="M253" s="77"/>
      <c r="N253" s="78">
        <v>125</v>
      </c>
      <c r="O253" s="79">
        <v>7</v>
      </c>
      <c r="P253" s="79">
        <v>18</v>
      </c>
      <c r="Q253" s="79">
        <v>25</v>
      </c>
      <c r="R253" s="80">
        <v>150</v>
      </c>
    </row>
    <row r="254" spans="1:18" x14ac:dyDescent="0.25">
      <c r="A254" s="75" t="s">
        <v>50</v>
      </c>
      <c r="B254" s="76">
        <v>107</v>
      </c>
      <c r="C254" s="76"/>
      <c r="D254" s="77"/>
      <c r="E254" s="77"/>
      <c r="F254" s="77"/>
      <c r="G254" s="77"/>
      <c r="H254" s="77"/>
      <c r="I254" s="77"/>
      <c r="J254" s="77"/>
      <c r="K254" s="77"/>
      <c r="L254" s="77"/>
      <c r="M254" s="77"/>
      <c r="N254" s="78">
        <v>107</v>
      </c>
      <c r="O254" s="79">
        <v>4</v>
      </c>
      <c r="P254" s="79">
        <v>16</v>
      </c>
      <c r="Q254" s="79">
        <v>20</v>
      </c>
      <c r="R254" s="80">
        <v>127</v>
      </c>
    </row>
    <row r="255" spans="1:18" x14ac:dyDescent="0.25">
      <c r="A255" s="75" t="s">
        <v>51</v>
      </c>
      <c r="B255" s="76">
        <v>96</v>
      </c>
      <c r="C255" s="76"/>
      <c r="D255" s="77"/>
      <c r="E255" s="77"/>
      <c r="F255" s="77"/>
      <c r="G255" s="77"/>
      <c r="H255" s="77"/>
      <c r="I255" s="77"/>
      <c r="J255" s="77"/>
      <c r="K255" s="77"/>
      <c r="L255" s="77"/>
      <c r="M255" s="77"/>
      <c r="N255" s="78">
        <v>96</v>
      </c>
      <c r="O255" s="79">
        <v>2</v>
      </c>
      <c r="P255" s="79">
        <v>12</v>
      </c>
      <c r="Q255" s="79">
        <v>14</v>
      </c>
      <c r="R255" s="80">
        <v>110</v>
      </c>
    </row>
    <row r="256" spans="1:18" x14ac:dyDescent="0.25">
      <c r="A256" s="75" t="s">
        <v>52</v>
      </c>
      <c r="B256" s="76">
        <v>129</v>
      </c>
      <c r="C256" s="76"/>
      <c r="D256" s="77"/>
      <c r="E256" s="77"/>
      <c r="F256" s="77"/>
      <c r="G256" s="77"/>
      <c r="H256" s="77"/>
      <c r="I256" s="77"/>
      <c r="J256" s="77"/>
      <c r="K256" s="77"/>
      <c r="L256" s="77"/>
      <c r="M256" s="77"/>
      <c r="N256" s="78">
        <v>129</v>
      </c>
      <c r="O256" s="79">
        <v>2</v>
      </c>
      <c r="P256" s="79">
        <v>10</v>
      </c>
      <c r="Q256" s="79">
        <v>12</v>
      </c>
      <c r="R256" s="80">
        <v>141</v>
      </c>
    </row>
    <row r="257" spans="1:18" x14ac:dyDescent="0.25">
      <c r="A257" s="75" t="s">
        <v>53</v>
      </c>
      <c r="B257" s="76">
        <v>144</v>
      </c>
      <c r="C257" s="76"/>
      <c r="D257" s="77"/>
      <c r="E257" s="77"/>
      <c r="F257" s="77"/>
      <c r="G257" s="77"/>
      <c r="H257" s="77"/>
      <c r="I257" s="77"/>
      <c r="J257" s="77"/>
      <c r="K257" s="77"/>
      <c r="L257" s="77"/>
      <c r="M257" s="77"/>
      <c r="N257" s="78">
        <v>144</v>
      </c>
      <c r="O257" s="79">
        <v>3</v>
      </c>
      <c r="P257" s="79">
        <v>12</v>
      </c>
      <c r="Q257" s="79">
        <v>15</v>
      </c>
      <c r="R257" s="80">
        <v>159</v>
      </c>
    </row>
    <row r="258" spans="1:18" x14ac:dyDescent="0.25">
      <c r="A258" s="75" t="s">
        <v>54</v>
      </c>
      <c r="B258" s="76">
        <v>119</v>
      </c>
      <c r="C258" s="76"/>
      <c r="D258" s="77"/>
      <c r="E258" s="77"/>
      <c r="F258" s="77"/>
      <c r="G258" s="77"/>
      <c r="H258" s="77"/>
      <c r="I258" s="77"/>
      <c r="J258" s="77"/>
      <c r="K258" s="77"/>
      <c r="L258" s="77"/>
      <c r="M258" s="77"/>
      <c r="N258" s="78">
        <v>119</v>
      </c>
      <c r="O258" s="79">
        <v>4</v>
      </c>
      <c r="P258" s="79">
        <v>11</v>
      </c>
      <c r="Q258" s="79">
        <v>15</v>
      </c>
      <c r="R258" s="80">
        <v>134</v>
      </c>
    </row>
    <row r="259" spans="1:18" x14ac:dyDescent="0.25">
      <c r="A259" s="75" t="s">
        <v>55</v>
      </c>
      <c r="B259" s="76">
        <v>281</v>
      </c>
      <c r="C259" s="76"/>
      <c r="D259" s="77"/>
      <c r="E259" s="77"/>
      <c r="F259" s="77"/>
      <c r="G259" s="77"/>
      <c r="H259" s="77"/>
      <c r="I259" s="77"/>
      <c r="J259" s="77"/>
      <c r="K259" s="77"/>
      <c r="L259" s="77"/>
      <c r="M259" s="77"/>
      <c r="N259" s="78">
        <v>281</v>
      </c>
      <c r="O259" s="79">
        <v>3</v>
      </c>
      <c r="P259" s="79">
        <v>18</v>
      </c>
      <c r="Q259" s="79">
        <v>21</v>
      </c>
      <c r="R259" s="80">
        <v>302</v>
      </c>
    </row>
    <row r="260" spans="1:18" x14ac:dyDescent="0.25">
      <c r="A260" s="75" t="s">
        <v>56</v>
      </c>
      <c r="B260" s="76">
        <v>282</v>
      </c>
      <c r="C260" s="76">
        <v>2</v>
      </c>
      <c r="D260" s="77"/>
      <c r="E260" s="77">
        <v>2</v>
      </c>
      <c r="F260" s="77"/>
      <c r="G260" s="77"/>
      <c r="H260" s="77"/>
      <c r="I260" s="77"/>
      <c r="J260" s="77"/>
      <c r="K260" s="77"/>
      <c r="L260" s="77"/>
      <c r="M260" s="77"/>
      <c r="N260" s="78">
        <v>284</v>
      </c>
      <c r="O260" s="79">
        <v>2</v>
      </c>
      <c r="P260" s="79">
        <v>19</v>
      </c>
      <c r="Q260" s="79">
        <v>21</v>
      </c>
      <c r="R260" s="80">
        <v>303</v>
      </c>
    </row>
    <row r="261" spans="1:18" x14ac:dyDescent="0.25">
      <c r="A261" s="75" t="s">
        <v>57</v>
      </c>
      <c r="B261" s="76">
        <v>105</v>
      </c>
      <c r="C261" s="76"/>
      <c r="D261" s="77"/>
      <c r="E261" s="77"/>
      <c r="F261" s="77"/>
      <c r="G261" s="77"/>
      <c r="H261" s="77"/>
      <c r="I261" s="77"/>
      <c r="J261" s="77"/>
      <c r="K261" s="77"/>
      <c r="L261" s="77"/>
      <c r="M261" s="77"/>
      <c r="N261" s="78">
        <v>105</v>
      </c>
      <c r="O261" s="79">
        <v>5</v>
      </c>
      <c r="P261" s="79">
        <v>17</v>
      </c>
      <c r="Q261" s="79">
        <v>22</v>
      </c>
      <c r="R261" s="80">
        <v>127</v>
      </c>
    </row>
    <row r="262" spans="1:18" x14ac:dyDescent="0.25">
      <c r="A262" s="75" t="s">
        <v>58</v>
      </c>
      <c r="B262" s="76">
        <v>107</v>
      </c>
      <c r="C262" s="76"/>
      <c r="D262" s="77"/>
      <c r="E262" s="77"/>
      <c r="F262" s="77"/>
      <c r="G262" s="77"/>
      <c r="H262" s="77"/>
      <c r="I262" s="77"/>
      <c r="J262" s="77"/>
      <c r="K262" s="77"/>
      <c r="L262" s="77"/>
      <c r="M262" s="77"/>
      <c r="N262" s="78">
        <v>107</v>
      </c>
      <c r="O262" s="79">
        <v>2</v>
      </c>
      <c r="P262" s="79">
        <v>23</v>
      </c>
      <c r="Q262" s="79">
        <v>25</v>
      </c>
      <c r="R262" s="80">
        <v>132</v>
      </c>
    </row>
    <row r="263" spans="1:18" x14ac:dyDescent="0.25">
      <c r="A263" s="75" t="s">
        <v>59</v>
      </c>
      <c r="B263" s="76">
        <v>138</v>
      </c>
      <c r="C263" s="76"/>
      <c r="D263" s="77"/>
      <c r="E263" s="77"/>
      <c r="F263" s="77"/>
      <c r="G263" s="77"/>
      <c r="H263" s="77"/>
      <c r="I263" s="77"/>
      <c r="J263" s="77"/>
      <c r="K263" s="77"/>
      <c r="L263" s="77"/>
      <c r="M263" s="77"/>
      <c r="N263" s="78">
        <v>138</v>
      </c>
      <c r="O263" s="79">
        <v>2</v>
      </c>
      <c r="P263" s="79">
        <v>20</v>
      </c>
      <c r="Q263" s="79">
        <v>22</v>
      </c>
      <c r="R263" s="80">
        <v>160</v>
      </c>
    </row>
    <row r="264" spans="1:18" ht="15.75" thickBot="1" x14ac:dyDescent="0.3">
      <c r="A264" s="81" t="s">
        <v>60</v>
      </c>
      <c r="B264" s="82">
        <v>258</v>
      </c>
      <c r="C264" s="76"/>
      <c r="D264" s="83"/>
      <c r="E264" s="83"/>
      <c r="F264" s="83"/>
      <c r="G264" s="83"/>
      <c r="H264" s="83"/>
      <c r="I264" s="83"/>
      <c r="J264" s="83"/>
      <c r="K264" s="83"/>
      <c r="L264" s="83"/>
      <c r="M264" s="83"/>
      <c r="N264" s="78">
        <v>258</v>
      </c>
      <c r="O264" s="84">
        <v>8</v>
      </c>
      <c r="P264" s="84">
        <v>12</v>
      </c>
      <c r="Q264" s="79">
        <v>20</v>
      </c>
      <c r="R264" s="80">
        <v>278</v>
      </c>
    </row>
    <row r="265" spans="1:18" ht="15.75" thickBot="1" x14ac:dyDescent="0.3">
      <c r="A265" s="85" t="s">
        <v>21</v>
      </c>
      <c r="B265" s="86">
        <f>SUM(B253:B264)</f>
        <v>1891</v>
      </c>
      <c r="C265" s="86">
        <v>2</v>
      </c>
      <c r="D265" s="87"/>
      <c r="E265" s="87">
        <f>SUM(E253:E264)</f>
        <v>2</v>
      </c>
      <c r="F265" s="87"/>
      <c r="G265" s="87"/>
      <c r="H265" s="87"/>
      <c r="I265" s="87"/>
      <c r="J265" s="87"/>
      <c r="K265" s="87"/>
      <c r="L265" s="87"/>
      <c r="M265" s="87"/>
      <c r="N265" s="88">
        <f>SUM(N253:N264)</f>
        <v>1893</v>
      </c>
      <c r="O265" s="89">
        <f>SUM(O253:O264)</f>
        <v>44</v>
      </c>
      <c r="P265" s="89">
        <f>SUM(P253:P264)</f>
        <v>188</v>
      </c>
      <c r="Q265" s="89">
        <f>SUM(Q253:Q264)</f>
        <v>232</v>
      </c>
      <c r="R265" s="90">
        <f>SUM(R253:R264)</f>
        <v>2123</v>
      </c>
    </row>
    <row r="266" spans="1:18" ht="15.75" thickBot="1" x14ac:dyDescent="0.3">
      <c r="A266" s="85" t="s">
        <v>61</v>
      </c>
      <c r="B266" s="86">
        <f>B265/4</f>
        <v>472.75</v>
      </c>
      <c r="C266" s="86">
        <f>C265/4</f>
        <v>0.5</v>
      </c>
      <c r="D266" s="87">
        <v>0</v>
      </c>
      <c r="E266" s="87">
        <f>E265/4</f>
        <v>0.5</v>
      </c>
      <c r="F266" s="87">
        <v>0</v>
      </c>
      <c r="G266" s="87">
        <v>0</v>
      </c>
      <c r="H266" s="87">
        <v>0</v>
      </c>
      <c r="I266" s="87">
        <v>0</v>
      </c>
      <c r="J266" s="87">
        <v>0</v>
      </c>
      <c r="K266" s="87">
        <v>0</v>
      </c>
      <c r="L266" s="87">
        <v>0</v>
      </c>
      <c r="M266" s="87">
        <v>0</v>
      </c>
      <c r="N266" s="88">
        <v>472.75</v>
      </c>
      <c r="O266" s="89">
        <f>O265/4</f>
        <v>11</v>
      </c>
      <c r="P266" s="89">
        <f>P265/4</f>
        <v>47</v>
      </c>
      <c r="Q266" s="89">
        <f>Q265/4</f>
        <v>58</v>
      </c>
      <c r="R266" s="90">
        <f>R265/4</f>
        <v>530.75</v>
      </c>
    </row>
    <row r="267" spans="1:18" s="120" customFormat="1" x14ac:dyDescent="0.25">
      <c r="A267" s="117"/>
      <c r="B267" s="118"/>
      <c r="C267" s="118"/>
      <c r="D267" s="117"/>
      <c r="E267" s="117"/>
      <c r="F267" s="117"/>
      <c r="G267" s="117"/>
      <c r="H267" s="117"/>
      <c r="I267" s="117"/>
      <c r="J267" s="117"/>
      <c r="K267" s="117"/>
      <c r="L267" s="117"/>
      <c r="M267" s="117"/>
      <c r="N267" s="117"/>
      <c r="O267" s="117"/>
      <c r="P267" s="117"/>
      <c r="Q267" s="117"/>
      <c r="R267" s="117"/>
    </row>
    <row r="269" spans="1:18" x14ac:dyDescent="0.25">
      <c r="A269" s="286" t="s">
        <v>44</v>
      </c>
      <c r="B269" s="323" t="s">
        <v>78</v>
      </c>
      <c r="C269" s="290"/>
      <c r="D269" s="290"/>
      <c r="E269" s="290"/>
      <c r="F269" s="290"/>
      <c r="G269" s="290"/>
      <c r="H269" s="290"/>
      <c r="I269" s="290"/>
      <c r="J269" s="290"/>
      <c r="K269" s="290"/>
      <c r="L269" s="290"/>
      <c r="M269" s="290"/>
      <c r="N269" s="291"/>
      <c r="O269" s="292" t="s">
        <v>4</v>
      </c>
      <c r="P269" s="293"/>
      <c r="Q269" s="294"/>
      <c r="R269" s="298" t="s">
        <v>5</v>
      </c>
    </row>
    <row r="270" spans="1:18" x14ac:dyDescent="0.25">
      <c r="A270" s="287"/>
      <c r="B270" s="301" t="s">
        <v>19</v>
      </c>
      <c r="C270" s="301" t="s">
        <v>20</v>
      </c>
      <c r="D270" s="303" t="s">
        <v>8</v>
      </c>
      <c r="E270" s="303" t="s">
        <v>9</v>
      </c>
      <c r="F270" s="303" t="s">
        <v>10</v>
      </c>
      <c r="G270" s="303" t="s">
        <v>11</v>
      </c>
      <c r="H270" s="303" t="s">
        <v>12</v>
      </c>
      <c r="I270" s="303" t="s">
        <v>13</v>
      </c>
      <c r="J270" s="303" t="s">
        <v>14</v>
      </c>
      <c r="K270" s="303" t="s">
        <v>15</v>
      </c>
      <c r="L270" s="303" t="s">
        <v>16</v>
      </c>
      <c r="M270" s="303" t="s">
        <v>17</v>
      </c>
      <c r="N270" s="305" t="s">
        <v>46</v>
      </c>
      <c r="O270" s="295"/>
      <c r="P270" s="296"/>
      <c r="Q270" s="297"/>
      <c r="R270" s="299"/>
    </row>
    <row r="271" spans="1:18" x14ac:dyDescent="0.25">
      <c r="A271" s="288"/>
      <c r="B271" s="302"/>
      <c r="C271" s="302"/>
      <c r="D271" s="304"/>
      <c r="E271" s="304"/>
      <c r="F271" s="304"/>
      <c r="G271" s="304"/>
      <c r="H271" s="304"/>
      <c r="I271" s="304"/>
      <c r="J271" s="304"/>
      <c r="K271" s="304"/>
      <c r="L271" s="304"/>
      <c r="M271" s="304"/>
      <c r="N271" s="306"/>
      <c r="O271" s="74" t="s">
        <v>47</v>
      </c>
      <c r="P271" s="74" t="s">
        <v>48</v>
      </c>
      <c r="Q271" s="74" t="s">
        <v>21</v>
      </c>
      <c r="R271" s="300"/>
    </row>
    <row r="272" spans="1:18" x14ac:dyDescent="0.25">
      <c r="A272" s="75" t="s">
        <v>49</v>
      </c>
      <c r="B272" s="76"/>
      <c r="C272" s="76"/>
      <c r="D272" s="77"/>
      <c r="E272" s="77"/>
      <c r="F272" s="77"/>
      <c r="G272" s="77"/>
      <c r="H272" s="77"/>
      <c r="I272" s="77"/>
      <c r="J272" s="77"/>
      <c r="K272" s="77"/>
      <c r="L272" s="77"/>
      <c r="M272" s="77"/>
      <c r="N272" s="78"/>
      <c r="O272" s="79"/>
      <c r="P272" s="79"/>
      <c r="Q272" s="79"/>
      <c r="R272" s="80"/>
    </row>
    <row r="273" spans="1:18" x14ac:dyDescent="0.25">
      <c r="A273" s="75" t="s">
        <v>50</v>
      </c>
      <c r="B273" s="76"/>
      <c r="C273" s="76"/>
      <c r="D273" s="77"/>
      <c r="E273" s="77"/>
      <c r="F273" s="77"/>
      <c r="G273" s="77"/>
      <c r="H273" s="77"/>
      <c r="I273" s="77"/>
      <c r="J273" s="77"/>
      <c r="K273" s="77"/>
      <c r="L273" s="77"/>
      <c r="M273" s="77"/>
      <c r="N273" s="78"/>
      <c r="O273" s="79"/>
      <c r="P273" s="79"/>
      <c r="Q273" s="79"/>
      <c r="R273" s="80"/>
    </row>
    <row r="274" spans="1:18" x14ac:dyDescent="0.25">
      <c r="A274" s="75" t="s">
        <v>51</v>
      </c>
      <c r="B274" s="76"/>
      <c r="C274" s="76"/>
      <c r="D274" s="77"/>
      <c r="E274" s="77"/>
      <c r="F274" s="77"/>
      <c r="G274" s="77"/>
      <c r="H274" s="77"/>
      <c r="I274" s="77"/>
      <c r="J274" s="77"/>
      <c r="K274" s="77"/>
      <c r="L274" s="77"/>
      <c r="M274" s="77"/>
      <c r="N274" s="78"/>
      <c r="O274" s="79"/>
      <c r="P274" s="79"/>
      <c r="Q274" s="79"/>
      <c r="R274" s="80"/>
    </row>
    <row r="275" spans="1:18" x14ac:dyDescent="0.25">
      <c r="A275" s="75" t="s">
        <v>52</v>
      </c>
      <c r="B275" s="76"/>
      <c r="C275" s="76"/>
      <c r="D275" s="77"/>
      <c r="E275" s="77"/>
      <c r="F275" s="77"/>
      <c r="G275" s="77"/>
      <c r="H275" s="77"/>
      <c r="I275" s="77"/>
      <c r="J275" s="77"/>
      <c r="K275" s="77"/>
      <c r="L275" s="77"/>
      <c r="M275" s="77"/>
      <c r="N275" s="78"/>
      <c r="O275" s="79"/>
      <c r="P275" s="79"/>
      <c r="Q275" s="79"/>
      <c r="R275" s="80"/>
    </row>
    <row r="276" spans="1:18" x14ac:dyDescent="0.25">
      <c r="A276" s="75" t="s">
        <v>53</v>
      </c>
      <c r="B276" s="76"/>
      <c r="C276" s="76"/>
      <c r="D276" s="77"/>
      <c r="E276" s="77"/>
      <c r="F276" s="77"/>
      <c r="G276" s="77"/>
      <c r="H276" s="77"/>
      <c r="I276" s="77"/>
      <c r="J276" s="77"/>
      <c r="K276" s="77"/>
      <c r="L276" s="77"/>
      <c r="M276" s="77"/>
      <c r="N276" s="78"/>
      <c r="O276" s="79"/>
      <c r="P276" s="79"/>
      <c r="Q276" s="79"/>
      <c r="R276" s="80"/>
    </row>
    <row r="277" spans="1:18" x14ac:dyDescent="0.25">
      <c r="A277" s="75" t="s">
        <v>54</v>
      </c>
      <c r="B277" s="76"/>
      <c r="C277" s="76"/>
      <c r="D277" s="77"/>
      <c r="E277" s="77"/>
      <c r="F277" s="77"/>
      <c r="G277" s="77"/>
      <c r="H277" s="77"/>
      <c r="I277" s="77"/>
      <c r="J277" s="77"/>
      <c r="K277" s="77"/>
      <c r="L277" s="77"/>
      <c r="M277" s="77"/>
      <c r="N277" s="78"/>
      <c r="O277" s="79"/>
      <c r="P277" s="79"/>
      <c r="Q277" s="79"/>
      <c r="R277" s="80"/>
    </row>
    <row r="278" spans="1:18" x14ac:dyDescent="0.25">
      <c r="A278" s="75" t="s">
        <v>55</v>
      </c>
      <c r="B278" s="76"/>
      <c r="C278" s="76"/>
      <c r="D278" s="77"/>
      <c r="E278" s="77"/>
      <c r="F278" s="77"/>
      <c r="G278" s="77"/>
      <c r="H278" s="77"/>
      <c r="I278" s="77"/>
      <c r="J278" s="77"/>
      <c r="K278" s="77"/>
      <c r="L278" s="77"/>
      <c r="M278" s="77"/>
      <c r="N278" s="78"/>
      <c r="O278" s="79"/>
      <c r="P278" s="79"/>
      <c r="Q278" s="79"/>
      <c r="R278" s="80"/>
    </row>
    <row r="279" spans="1:18" x14ac:dyDescent="0.25">
      <c r="A279" s="75" t="s">
        <v>56</v>
      </c>
      <c r="B279" s="76"/>
      <c r="C279" s="76"/>
      <c r="D279" s="77"/>
      <c r="E279" s="77"/>
      <c r="F279" s="77"/>
      <c r="G279" s="77"/>
      <c r="H279" s="77"/>
      <c r="I279" s="77"/>
      <c r="J279" s="77"/>
      <c r="K279" s="77"/>
      <c r="L279" s="77"/>
      <c r="M279" s="77"/>
      <c r="N279" s="78"/>
      <c r="O279" s="79"/>
      <c r="P279" s="79"/>
      <c r="Q279" s="79"/>
      <c r="R279" s="80"/>
    </row>
    <row r="280" spans="1:18" x14ac:dyDescent="0.25">
      <c r="A280" s="75" t="s">
        <v>57</v>
      </c>
      <c r="B280" s="76"/>
      <c r="C280" s="76"/>
      <c r="D280" s="77"/>
      <c r="E280" s="77"/>
      <c r="F280" s="77"/>
      <c r="G280" s="77"/>
      <c r="H280" s="77"/>
      <c r="I280" s="77"/>
      <c r="J280" s="77"/>
      <c r="K280" s="77"/>
      <c r="L280" s="77"/>
      <c r="M280" s="77"/>
      <c r="N280" s="78"/>
      <c r="O280" s="79"/>
      <c r="P280" s="79"/>
      <c r="Q280" s="79"/>
      <c r="R280" s="80"/>
    </row>
    <row r="281" spans="1:18" x14ac:dyDescent="0.25">
      <c r="A281" s="75" t="s">
        <v>58</v>
      </c>
      <c r="B281" s="76"/>
      <c r="C281" s="76"/>
      <c r="D281" s="77"/>
      <c r="E281" s="77"/>
      <c r="F281" s="77"/>
      <c r="G281" s="77"/>
      <c r="H281" s="77"/>
      <c r="I281" s="77"/>
      <c r="J281" s="77"/>
      <c r="K281" s="77"/>
      <c r="L281" s="77"/>
      <c r="M281" s="77"/>
      <c r="N281" s="78"/>
      <c r="O281" s="79"/>
      <c r="P281" s="79"/>
      <c r="Q281" s="79"/>
      <c r="R281" s="80"/>
    </row>
    <row r="282" spans="1:18" x14ac:dyDescent="0.25">
      <c r="A282" s="75" t="s">
        <v>59</v>
      </c>
      <c r="B282" s="76"/>
      <c r="C282" s="76"/>
      <c r="D282" s="77"/>
      <c r="E282" s="77"/>
      <c r="F282" s="77"/>
      <c r="G282" s="77"/>
      <c r="H282" s="77"/>
      <c r="I282" s="77"/>
      <c r="J282" s="77"/>
      <c r="K282" s="77"/>
      <c r="L282" s="77"/>
      <c r="M282" s="77"/>
      <c r="N282" s="78"/>
      <c r="O282" s="79"/>
      <c r="P282" s="79"/>
      <c r="Q282" s="79"/>
      <c r="R282" s="80"/>
    </row>
    <row r="283" spans="1:18" ht="15.75" thickBot="1" x14ac:dyDescent="0.3">
      <c r="A283" s="81" t="s">
        <v>60</v>
      </c>
      <c r="B283" s="82"/>
      <c r="C283" s="76"/>
      <c r="D283" s="83"/>
      <c r="E283" s="83"/>
      <c r="F283" s="83"/>
      <c r="G283" s="83"/>
      <c r="H283" s="83"/>
      <c r="I283" s="83"/>
      <c r="J283" s="83"/>
      <c r="K283" s="83"/>
      <c r="L283" s="83"/>
      <c r="M283" s="83"/>
      <c r="N283" s="78"/>
      <c r="O283" s="84"/>
      <c r="P283" s="84"/>
      <c r="Q283" s="79"/>
      <c r="R283" s="80"/>
    </row>
    <row r="284" spans="1:18" ht="15.75" thickBot="1" x14ac:dyDescent="0.3">
      <c r="A284" s="85" t="s">
        <v>21</v>
      </c>
      <c r="B284" s="86">
        <v>6500</v>
      </c>
      <c r="C284" s="86"/>
      <c r="D284" s="87"/>
      <c r="E284" s="87"/>
      <c r="F284" s="87"/>
      <c r="G284" s="87"/>
      <c r="H284" s="87"/>
      <c r="I284" s="87"/>
      <c r="J284" s="87"/>
      <c r="K284" s="87"/>
      <c r="L284" s="87"/>
      <c r="M284" s="87"/>
      <c r="N284" s="88">
        <v>6500</v>
      </c>
      <c r="O284" s="89"/>
      <c r="P284" s="89"/>
      <c r="Q284" s="89"/>
      <c r="R284" s="90"/>
    </row>
    <row r="285" spans="1:18" ht="15.75" thickBot="1" x14ac:dyDescent="0.3">
      <c r="A285" s="85" t="s">
        <v>61</v>
      </c>
      <c r="B285" s="86">
        <f>B284/4</f>
        <v>1625</v>
      </c>
      <c r="C285" s="86"/>
      <c r="D285" s="87"/>
      <c r="E285" s="87"/>
      <c r="F285" s="87"/>
      <c r="G285" s="87"/>
      <c r="H285" s="87"/>
      <c r="I285" s="87"/>
      <c r="J285" s="87"/>
      <c r="K285" s="87"/>
      <c r="L285" s="87"/>
      <c r="M285" s="87"/>
      <c r="N285" s="88">
        <f>N284/4</f>
        <v>1625</v>
      </c>
      <c r="O285" s="89"/>
      <c r="P285" s="89"/>
      <c r="Q285" s="89"/>
      <c r="R285" s="90"/>
    </row>
  </sheetData>
  <sheetProtection algorithmName="SHA-512" hashValue="xtJJfQhHHl8sSL8Y5nJlSiGTJE9fZUXUEJyjwNCK5puk0sltPcjC67QF4qPu23vJDTWcUFsm/RiCkmJbFHbiGA==" saltValue="tHMIsYo3XXIVPmedZ/Kbqg==" spinCount="100000" sheet="1" objects="1" scenarios="1"/>
  <mergeCells count="275">
    <mergeCell ref="T23:V23"/>
    <mergeCell ref="Z4:Z5"/>
    <mergeCell ref="AA4:AA5"/>
    <mergeCell ref="AB4:AB5"/>
    <mergeCell ref="AC4:AC5"/>
    <mergeCell ref="AD4:AD5"/>
    <mergeCell ref="AE4:AE5"/>
    <mergeCell ref="V1:AE1"/>
    <mergeCell ref="T3:T5"/>
    <mergeCell ref="U3:AG3"/>
    <mergeCell ref="AH3:AJ4"/>
    <mergeCell ref="AK3:AK5"/>
    <mergeCell ref="U4:U5"/>
    <mergeCell ref="V4:V5"/>
    <mergeCell ref="W4:W5"/>
    <mergeCell ref="X4:X5"/>
    <mergeCell ref="Y4:Y5"/>
    <mergeCell ref="AF4:AF5"/>
    <mergeCell ref="AG4:AG5"/>
    <mergeCell ref="R269:R271"/>
    <mergeCell ref="B270:B271"/>
    <mergeCell ref="C270:C271"/>
    <mergeCell ref="D270:D271"/>
    <mergeCell ref="E270:E271"/>
    <mergeCell ref="F270:F271"/>
    <mergeCell ref="G270:G271"/>
    <mergeCell ref="H270:H271"/>
    <mergeCell ref="I270:I271"/>
    <mergeCell ref="J270:J271"/>
    <mergeCell ref="A269:A271"/>
    <mergeCell ref="B269:N269"/>
    <mergeCell ref="O269:Q270"/>
    <mergeCell ref="K270:K271"/>
    <mergeCell ref="L270:L271"/>
    <mergeCell ref="M270:M271"/>
    <mergeCell ref="N270:N271"/>
    <mergeCell ref="F251:F252"/>
    <mergeCell ref="G251:G252"/>
    <mergeCell ref="H251:H252"/>
    <mergeCell ref="I251:I252"/>
    <mergeCell ref="J251:J252"/>
    <mergeCell ref="K251:K252"/>
    <mergeCell ref="A250:A252"/>
    <mergeCell ref="B250:N250"/>
    <mergeCell ref="O250:Q251"/>
    <mergeCell ref="R250:R252"/>
    <mergeCell ref="B251:B252"/>
    <mergeCell ref="C251:C252"/>
    <mergeCell ref="D251:D252"/>
    <mergeCell ref="E251:E252"/>
    <mergeCell ref="G232:G233"/>
    <mergeCell ref="H232:H233"/>
    <mergeCell ref="I232:I233"/>
    <mergeCell ref="J232:J233"/>
    <mergeCell ref="K232:K233"/>
    <mergeCell ref="L232:L233"/>
    <mergeCell ref="L251:L252"/>
    <mergeCell ref="M251:M252"/>
    <mergeCell ref="N251:N252"/>
    <mergeCell ref="R212:R214"/>
    <mergeCell ref="B213:B214"/>
    <mergeCell ref="C213:C214"/>
    <mergeCell ref="D213:D214"/>
    <mergeCell ref="E213:E214"/>
    <mergeCell ref="M232:M233"/>
    <mergeCell ref="N232:N233"/>
    <mergeCell ref="A231:A233"/>
    <mergeCell ref="B231:N231"/>
    <mergeCell ref="O231:Q232"/>
    <mergeCell ref="R231:R233"/>
    <mergeCell ref="B232:B233"/>
    <mergeCell ref="C232:C233"/>
    <mergeCell ref="D232:D233"/>
    <mergeCell ref="E232:E233"/>
    <mergeCell ref="F232:F233"/>
    <mergeCell ref="F213:F214"/>
    <mergeCell ref="G213:G214"/>
    <mergeCell ref="N213:N214"/>
    <mergeCell ref="H213:H214"/>
    <mergeCell ref="I213:I214"/>
    <mergeCell ref="R193:R195"/>
    <mergeCell ref="B194:B195"/>
    <mergeCell ref="C194:C195"/>
    <mergeCell ref="D194:D195"/>
    <mergeCell ref="E194:E195"/>
    <mergeCell ref="F194:F195"/>
    <mergeCell ref="G194:G195"/>
    <mergeCell ref="H194:H195"/>
    <mergeCell ref="I194:I195"/>
    <mergeCell ref="J194:J195"/>
    <mergeCell ref="A174:A176"/>
    <mergeCell ref="B174:N174"/>
    <mergeCell ref="O174:Q175"/>
    <mergeCell ref="J213:J214"/>
    <mergeCell ref="K213:K214"/>
    <mergeCell ref="L213:L214"/>
    <mergeCell ref="M213:M214"/>
    <mergeCell ref="A193:A195"/>
    <mergeCell ref="B193:N193"/>
    <mergeCell ref="O193:Q194"/>
    <mergeCell ref="K194:K195"/>
    <mergeCell ref="L194:L195"/>
    <mergeCell ref="M194:M195"/>
    <mergeCell ref="N194:N195"/>
    <mergeCell ref="A212:A214"/>
    <mergeCell ref="B212:N212"/>
    <mergeCell ref="O212:Q213"/>
    <mergeCell ref="R174:R176"/>
    <mergeCell ref="B175:B176"/>
    <mergeCell ref="C175:C176"/>
    <mergeCell ref="D175:D176"/>
    <mergeCell ref="E175:E176"/>
    <mergeCell ref="G156:G157"/>
    <mergeCell ref="H156:H157"/>
    <mergeCell ref="I156:I157"/>
    <mergeCell ref="J156:J157"/>
    <mergeCell ref="K156:K157"/>
    <mergeCell ref="L156:L157"/>
    <mergeCell ref="L175:L176"/>
    <mergeCell ref="M175:M176"/>
    <mergeCell ref="N175:N176"/>
    <mergeCell ref="F175:F176"/>
    <mergeCell ref="G175:G176"/>
    <mergeCell ref="H175:H176"/>
    <mergeCell ref="I175:I176"/>
    <mergeCell ref="J175:J176"/>
    <mergeCell ref="K175:K176"/>
    <mergeCell ref="R136:R138"/>
    <mergeCell ref="B137:B138"/>
    <mergeCell ref="C137:C138"/>
    <mergeCell ref="D137:D138"/>
    <mergeCell ref="E137:E138"/>
    <mergeCell ref="M156:M157"/>
    <mergeCell ref="N156:N157"/>
    <mergeCell ref="A155:A157"/>
    <mergeCell ref="B155:N155"/>
    <mergeCell ref="O155:Q156"/>
    <mergeCell ref="R155:R157"/>
    <mergeCell ref="B156:B157"/>
    <mergeCell ref="C156:C157"/>
    <mergeCell ref="D156:D157"/>
    <mergeCell ref="E156:E157"/>
    <mergeCell ref="F156:F157"/>
    <mergeCell ref="F137:F138"/>
    <mergeCell ref="G137:G138"/>
    <mergeCell ref="N137:N138"/>
    <mergeCell ref="H137:H138"/>
    <mergeCell ref="I137:I138"/>
    <mergeCell ref="R117:R119"/>
    <mergeCell ref="B118:B119"/>
    <mergeCell ref="C118:C119"/>
    <mergeCell ref="D118:D119"/>
    <mergeCell ref="E118:E119"/>
    <mergeCell ref="F118:F119"/>
    <mergeCell ref="G118:G119"/>
    <mergeCell ref="H118:H119"/>
    <mergeCell ref="I118:I119"/>
    <mergeCell ref="J118:J119"/>
    <mergeCell ref="A98:A100"/>
    <mergeCell ref="B98:N98"/>
    <mergeCell ref="O98:Q99"/>
    <mergeCell ref="J137:J138"/>
    <mergeCell ref="K137:K138"/>
    <mergeCell ref="L137:L138"/>
    <mergeCell ref="M137:M138"/>
    <mergeCell ref="A117:A119"/>
    <mergeCell ref="B117:N117"/>
    <mergeCell ref="O117:Q118"/>
    <mergeCell ref="K118:K119"/>
    <mergeCell ref="L118:L119"/>
    <mergeCell ref="M118:M119"/>
    <mergeCell ref="N118:N119"/>
    <mergeCell ref="A136:A138"/>
    <mergeCell ref="B136:N136"/>
    <mergeCell ref="O136:Q137"/>
    <mergeCell ref="R98:R100"/>
    <mergeCell ref="B99:B100"/>
    <mergeCell ref="C99:C100"/>
    <mergeCell ref="D99:D100"/>
    <mergeCell ref="E99:E100"/>
    <mergeCell ref="G80:G81"/>
    <mergeCell ref="H80:H81"/>
    <mergeCell ref="I80:I81"/>
    <mergeCell ref="J80:J81"/>
    <mergeCell ref="K80:K81"/>
    <mergeCell ref="L80:L81"/>
    <mergeCell ref="L99:L100"/>
    <mergeCell ref="M99:M100"/>
    <mergeCell ref="N99:N100"/>
    <mergeCell ref="F99:F100"/>
    <mergeCell ref="G99:G100"/>
    <mergeCell ref="H99:H100"/>
    <mergeCell ref="I99:I100"/>
    <mergeCell ref="J99:J100"/>
    <mergeCell ref="K99:K100"/>
    <mergeCell ref="R60:R62"/>
    <mergeCell ref="B61:B62"/>
    <mergeCell ref="C61:C62"/>
    <mergeCell ref="D61:D62"/>
    <mergeCell ref="E61:E62"/>
    <mergeCell ref="M80:M81"/>
    <mergeCell ref="N80:N81"/>
    <mergeCell ref="A79:A81"/>
    <mergeCell ref="B79:N79"/>
    <mergeCell ref="O79:Q80"/>
    <mergeCell ref="R79:R81"/>
    <mergeCell ref="B80:B81"/>
    <mergeCell ref="C80:C81"/>
    <mergeCell ref="D80:D81"/>
    <mergeCell ref="E80:E81"/>
    <mergeCell ref="F80:F81"/>
    <mergeCell ref="F61:F62"/>
    <mergeCell ref="G61:G62"/>
    <mergeCell ref="N61:N62"/>
    <mergeCell ref="H61:H62"/>
    <mergeCell ref="I61:I62"/>
    <mergeCell ref="R41:R43"/>
    <mergeCell ref="B42:B43"/>
    <mergeCell ref="C42:C43"/>
    <mergeCell ref="D42:D43"/>
    <mergeCell ref="E42:E43"/>
    <mergeCell ref="F42:F43"/>
    <mergeCell ref="G42:G43"/>
    <mergeCell ref="H42:H43"/>
    <mergeCell ref="I42:I43"/>
    <mergeCell ref="J42:J43"/>
    <mergeCell ref="A22:A24"/>
    <mergeCell ref="B22:N22"/>
    <mergeCell ref="O22:Q23"/>
    <mergeCell ref="J61:J62"/>
    <mergeCell ref="K61:K62"/>
    <mergeCell ref="L61:L62"/>
    <mergeCell ref="M61:M62"/>
    <mergeCell ref="A41:A43"/>
    <mergeCell ref="B41:N41"/>
    <mergeCell ref="O41:Q42"/>
    <mergeCell ref="K42:K43"/>
    <mergeCell ref="L42:L43"/>
    <mergeCell ref="M42:M43"/>
    <mergeCell ref="N42:N43"/>
    <mergeCell ref="A60:A62"/>
    <mergeCell ref="B60:N60"/>
    <mergeCell ref="O60:Q61"/>
    <mergeCell ref="R22:R24"/>
    <mergeCell ref="B23:B24"/>
    <mergeCell ref="C23:C24"/>
    <mergeCell ref="D23:D24"/>
    <mergeCell ref="E23:E24"/>
    <mergeCell ref="G4:G5"/>
    <mergeCell ref="H4:H5"/>
    <mergeCell ref="I4:I5"/>
    <mergeCell ref="J4:J5"/>
    <mergeCell ref="K4:K5"/>
    <mergeCell ref="L4:L5"/>
    <mergeCell ref="L23:L24"/>
    <mergeCell ref="M23:M24"/>
    <mergeCell ref="N23:N24"/>
    <mergeCell ref="F23:F24"/>
    <mergeCell ref="G23:G24"/>
    <mergeCell ref="H23:H24"/>
    <mergeCell ref="I23:I24"/>
    <mergeCell ref="J23:J24"/>
    <mergeCell ref="K23:K24"/>
    <mergeCell ref="A1:R1"/>
    <mergeCell ref="A3:A5"/>
    <mergeCell ref="B3:N3"/>
    <mergeCell ref="O3:Q4"/>
    <mergeCell ref="R3:R5"/>
    <mergeCell ref="B4:B5"/>
    <mergeCell ref="C4:C5"/>
    <mergeCell ref="D4:D5"/>
    <mergeCell ref="E4:E5"/>
    <mergeCell ref="F4:F5"/>
    <mergeCell ref="M4:M5"/>
    <mergeCell ref="N4:N5"/>
  </mergeCells>
  <pageMargins left="0.7" right="0.7" top="0.78740157499999996" bottom="0.78740157499999996" header="0.3" footer="0.3"/>
  <ignoredErrors>
    <ignoredError sqref="AG6:AG19 J18" formula="1"/>
  </ignoredError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A07081-D391-43B2-B60D-A5CB64CC31C3}">
  <dimension ref="A1:J35"/>
  <sheetViews>
    <sheetView topLeftCell="A10" workbookViewId="0">
      <selection activeCell="A35" sqref="A35:H35"/>
    </sheetView>
  </sheetViews>
  <sheetFormatPr defaultRowHeight="15" x14ac:dyDescent="0.25"/>
  <cols>
    <col min="1" max="1" width="21.5703125" customWidth="1"/>
    <col min="2" max="7" width="12.5703125" customWidth="1"/>
    <col min="8" max="10" width="12.42578125" customWidth="1"/>
  </cols>
  <sheetData>
    <row r="1" spans="1:10" x14ac:dyDescent="0.25">
      <c r="A1" s="356"/>
      <c r="B1" s="359">
        <v>2018</v>
      </c>
      <c r="C1" s="360"/>
      <c r="D1" s="361"/>
      <c r="E1" s="366">
        <v>2019</v>
      </c>
      <c r="F1" s="367"/>
      <c r="G1" s="368"/>
      <c r="H1" s="371" t="s">
        <v>38</v>
      </c>
      <c r="I1" s="372"/>
      <c r="J1" s="373"/>
    </row>
    <row r="2" spans="1:10" x14ac:dyDescent="0.25">
      <c r="A2" s="357"/>
      <c r="B2" s="362" t="s">
        <v>21</v>
      </c>
      <c r="C2" s="36" t="s">
        <v>2</v>
      </c>
      <c r="D2" s="364" t="s">
        <v>7</v>
      </c>
      <c r="E2" s="369" t="s">
        <v>21</v>
      </c>
      <c r="F2" s="47" t="s">
        <v>2</v>
      </c>
      <c r="G2" s="354" t="s">
        <v>7</v>
      </c>
      <c r="H2" s="350" t="s">
        <v>39</v>
      </c>
      <c r="I2" s="58" t="s">
        <v>2</v>
      </c>
      <c r="J2" s="352" t="s">
        <v>7</v>
      </c>
    </row>
    <row r="3" spans="1:10" ht="15.75" thickBot="1" x14ac:dyDescent="0.3">
      <c r="A3" s="358"/>
      <c r="B3" s="363"/>
      <c r="C3" s="37" t="s">
        <v>6</v>
      </c>
      <c r="D3" s="365"/>
      <c r="E3" s="370"/>
      <c r="F3" s="48" t="s">
        <v>6</v>
      </c>
      <c r="G3" s="355"/>
      <c r="H3" s="351"/>
      <c r="I3" s="59" t="s">
        <v>6</v>
      </c>
      <c r="J3" s="353"/>
    </row>
    <row r="4" spans="1:10" ht="15.75" thickBot="1" x14ac:dyDescent="0.3">
      <c r="A4" s="32" t="s">
        <v>26</v>
      </c>
      <c r="B4" s="42">
        <f t="shared" ref="B4:B12" si="0">C4+D4</f>
        <v>132494</v>
      </c>
      <c r="C4" s="38">
        <v>129095</v>
      </c>
      <c r="D4" s="43">
        <v>3399</v>
      </c>
      <c r="E4" s="50">
        <v>131930</v>
      </c>
      <c r="F4" s="51">
        <v>127496</v>
      </c>
      <c r="G4" s="52">
        <v>4434</v>
      </c>
      <c r="H4" s="60">
        <f>(B4-E4)/E4</f>
        <v>4.2749943151671344E-3</v>
      </c>
      <c r="I4" s="61">
        <f>(C4-F4)/F4</f>
        <v>1.2541569931605698E-2</v>
      </c>
      <c r="J4" s="62">
        <f>(D4-G4)/G4</f>
        <v>-0.23342354533152909</v>
      </c>
    </row>
    <row r="5" spans="1:10" ht="15.75" thickBot="1" x14ac:dyDescent="0.3">
      <c r="A5" s="33" t="s">
        <v>29</v>
      </c>
      <c r="B5" s="42">
        <f t="shared" si="0"/>
        <v>55406</v>
      </c>
      <c r="C5" s="38">
        <v>55155</v>
      </c>
      <c r="D5" s="43">
        <v>251</v>
      </c>
      <c r="E5" s="50">
        <v>55804</v>
      </c>
      <c r="F5" s="51">
        <v>55509</v>
      </c>
      <c r="G5" s="52">
        <v>295</v>
      </c>
      <c r="H5" s="60">
        <f t="shared" ref="H5:H18" si="1">(B5-E5)/E5</f>
        <v>-7.132105225431869E-3</v>
      </c>
      <c r="I5" s="61">
        <f t="shared" ref="I5:I18" si="2">(C5-F5)/F5</f>
        <v>-6.3773442144517108E-3</v>
      </c>
      <c r="J5" s="62">
        <f t="shared" ref="J5:J18" si="3">(D5-G5)/G5</f>
        <v>-0.14915254237288136</v>
      </c>
    </row>
    <row r="6" spans="1:10" ht="15.75" thickBot="1" x14ac:dyDescent="0.3">
      <c r="A6" s="34" t="s">
        <v>22</v>
      </c>
      <c r="B6" s="44">
        <f t="shared" si="0"/>
        <v>48601</v>
      </c>
      <c r="C6" s="39">
        <v>45724</v>
      </c>
      <c r="D6" s="43">
        <v>2877</v>
      </c>
      <c r="E6" s="53">
        <v>51291</v>
      </c>
      <c r="F6" s="54">
        <v>48432</v>
      </c>
      <c r="G6" s="52">
        <v>2859</v>
      </c>
      <c r="H6" s="60">
        <f t="shared" si="1"/>
        <v>-5.2445848199489192E-2</v>
      </c>
      <c r="I6" s="61">
        <f t="shared" si="2"/>
        <v>-5.5913445655764782E-2</v>
      </c>
      <c r="J6" s="62">
        <f t="shared" si="3"/>
        <v>6.2959076600209865E-3</v>
      </c>
    </row>
    <row r="7" spans="1:10" ht="15.75" thickBot="1" x14ac:dyDescent="0.3">
      <c r="A7" s="33" t="s">
        <v>36</v>
      </c>
      <c r="B7" s="42">
        <f t="shared" si="0"/>
        <v>42218</v>
      </c>
      <c r="C7" s="38">
        <v>38866</v>
      </c>
      <c r="D7" s="43">
        <v>3352</v>
      </c>
      <c r="E7" s="50">
        <v>41178</v>
      </c>
      <c r="F7" s="51">
        <v>37365</v>
      </c>
      <c r="G7" s="52">
        <v>3813</v>
      </c>
      <c r="H7" s="60">
        <f t="shared" si="1"/>
        <v>2.5256204769537133E-2</v>
      </c>
      <c r="I7" s="61">
        <f t="shared" si="2"/>
        <v>4.0171283286498057E-2</v>
      </c>
      <c r="J7" s="62">
        <f t="shared" si="3"/>
        <v>-0.12090217676370311</v>
      </c>
    </row>
    <row r="8" spans="1:10" ht="15.75" thickBot="1" x14ac:dyDescent="0.3">
      <c r="A8" s="33" t="s">
        <v>25</v>
      </c>
      <c r="B8" s="42">
        <f t="shared" si="0"/>
        <v>16553</v>
      </c>
      <c r="C8" s="38">
        <v>16410</v>
      </c>
      <c r="D8" s="43">
        <v>143</v>
      </c>
      <c r="E8" s="50">
        <v>15988</v>
      </c>
      <c r="F8" s="51">
        <v>15821</v>
      </c>
      <c r="G8" s="52">
        <v>167</v>
      </c>
      <c r="H8" s="60">
        <f t="shared" si="1"/>
        <v>3.5339004253189893E-2</v>
      </c>
      <c r="I8" s="61">
        <f t="shared" si="2"/>
        <v>3.7228999431135834E-2</v>
      </c>
      <c r="J8" s="62">
        <f t="shared" si="3"/>
        <v>-0.1437125748502994</v>
      </c>
    </row>
    <row r="9" spans="1:10" ht="15.75" thickBot="1" x14ac:dyDescent="0.3">
      <c r="A9" s="33" t="s">
        <v>24</v>
      </c>
      <c r="B9" s="42">
        <f t="shared" si="0"/>
        <v>12577</v>
      </c>
      <c r="C9" s="38">
        <v>12190</v>
      </c>
      <c r="D9" s="43">
        <v>387</v>
      </c>
      <c r="E9" s="50">
        <v>10008</v>
      </c>
      <c r="F9" s="51">
        <v>9628</v>
      </c>
      <c r="G9" s="52">
        <v>380</v>
      </c>
      <c r="H9" s="60">
        <f t="shared" si="1"/>
        <v>0.25669464428457234</v>
      </c>
      <c r="I9" s="61">
        <f t="shared" si="2"/>
        <v>0.26609887827170753</v>
      </c>
      <c r="J9" s="62">
        <f t="shared" si="3"/>
        <v>1.8421052631578946E-2</v>
      </c>
    </row>
    <row r="10" spans="1:10" ht="15.75" thickBot="1" x14ac:dyDescent="0.3">
      <c r="A10" s="33" t="s">
        <v>27</v>
      </c>
      <c r="B10" s="42">
        <f t="shared" si="0"/>
        <v>12150</v>
      </c>
      <c r="C10" s="38">
        <v>11837</v>
      </c>
      <c r="D10" s="43">
        <v>313</v>
      </c>
      <c r="E10" s="50">
        <v>10704</v>
      </c>
      <c r="F10" s="51">
        <v>10475</v>
      </c>
      <c r="G10" s="52">
        <v>229</v>
      </c>
      <c r="H10" s="60">
        <f t="shared" si="1"/>
        <v>0.13508968609865471</v>
      </c>
      <c r="I10" s="61">
        <f t="shared" si="2"/>
        <v>0.13002386634844867</v>
      </c>
      <c r="J10" s="62">
        <f t="shared" si="3"/>
        <v>0.36681222707423583</v>
      </c>
    </row>
    <row r="11" spans="1:10" ht="15.75" thickBot="1" x14ac:dyDescent="0.3">
      <c r="A11" s="33" t="s">
        <v>33</v>
      </c>
      <c r="B11" s="42">
        <f t="shared" si="0"/>
        <v>11815</v>
      </c>
      <c r="C11" s="38">
        <v>11815</v>
      </c>
      <c r="D11" s="45">
        <v>0</v>
      </c>
      <c r="E11" s="50">
        <v>10110</v>
      </c>
      <c r="F11" s="51">
        <v>10110</v>
      </c>
      <c r="G11" s="55">
        <v>0</v>
      </c>
      <c r="H11" s="60">
        <f t="shared" si="1"/>
        <v>0.16864490603363008</v>
      </c>
      <c r="I11" s="61">
        <f t="shared" si="2"/>
        <v>0.16864490603363008</v>
      </c>
      <c r="J11" s="62"/>
    </row>
    <row r="12" spans="1:10" ht="15.75" thickBot="1" x14ac:dyDescent="0.3">
      <c r="A12" s="33" t="s">
        <v>34</v>
      </c>
      <c r="B12" s="42">
        <f t="shared" si="0"/>
        <v>10556</v>
      </c>
      <c r="C12" s="38">
        <v>10494</v>
      </c>
      <c r="D12" s="45">
        <v>62</v>
      </c>
      <c r="E12" s="50">
        <v>13695</v>
      </c>
      <c r="F12" s="51">
        <v>13657</v>
      </c>
      <c r="G12" s="55">
        <v>38</v>
      </c>
      <c r="H12" s="60">
        <f t="shared" si="1"/>
        <v>-0.22920774005111355</v>
      </c>
      <c r="I12" s="61">
        <f t="shared" si="2"/>
        <v>-0.23160284103390202</v>
      </c>
      <c r="J12" s="62">
        <f t="shared" si="3"/>
        <v>0.63157894736842102</v>
      </c>
    </row>
    <row r="13" spans="1:10" ht="15.75" thickBot="1" x14ac:dyDescent="0.3">
      <c r="A13" s="34" t="s">
        <v>23</v>
      </c>
      <c r="B13" s="44">
        <f>C13+D13</f>
        <v>8323</v>
      </c>
      <c r="C13" s="39">
        <v>8156</v>
      </c>
      <c r="D13" s="43">
        <v>167</v>
      </c>
      <c r="E13" s="53">
        <v>9705</v>
      </c>
      <c r="F13" s="54">
        <v>9427</v>
      </c>
      <c r="G13" s="52">
        <v>278</v>
      </c>
      <c r="H13" s="60">
        <f t="shared" si="1"/>
        <v>-0.14240082431736217</v>
      </c>
      <c r="I13" s="61">
        <f t="shared" si="2"/>
        <v>-0.13482550121990028</v>
      </c>
      <c r="J13" s="62">
        <f t="shared" si="3"/>
        <v>-0.39928057553956836</v>
      </c>
    </row>
    <row r="14" spans="1:10" ht="15.75" thickBot="1" x14ac:dyDescent="0.3">
      <c r="A14" s="33" t="s">
        <v>31</v>
      </c>
      <c r="B14" s="42">
        <f>C14+D14</f>
        <v>7548</v>
      </c>
      <c r="C14" s="38">
        <v>6811</v>
      </c>
      <c r="D14" s="45">
        <v>737</v>
      </c>
      <c r="E14" s="50">
        <v>8679</v>
      </c>
      <c r="F14" s="51">
        <v>7963</v>
      </c>
      <c r="G14" s="55">
        <v>716</v>
      </c>
      <c r="H14" s="60">
        <f t="shared" si="1"/>
        <v>-0.1303145523677843</v>
      </c>
      <c r="I14" s="61">
        <f t="shared" si="2"/>
        <v>-0.14466909456235089</v>
      </c>
      <c r="J14" s="62">
        <f t="shared" si="3"/>
        <v>2.9329608938547486E-2</v>
      </c>
    </row>
    <row r="15" spans="1:10" ht="15.75" thickBot="1" x14ac:dyDescent="0.3">
      <c r="A15" s="33" t="s">
        <v>28</v>
      </c>
      <c r="B15" s="42">
        <f>C15+D15</f>
        <v>6593</v>
      </c>
      <c r="C15" s="38">
        <v>6491</v>
      </c>
      <c r="D15" s="43">
        <v>102</v>
      </c>
      <c r="E15" s="50">
        <v>8648</v>
      </c>
      <c r="F15" s="51">
        <v>8533</v>
      </c>
      <c r="G15" s="52">
        <v>115</v>
      </c>
      <c r="H15" s="60">
        <f t="shared" si="1"/>
        <v>-0.23762719703977797</v>
      </c>
      <c r="I15" s="61">
        <f t="shared" si="2"/>
        <v>-0.23930622289933201</v>
      </c>
      <c r="J15" s="62">
        <f t="shared" si="3"/>
        <v>-0.11304347826086956</v>
      </c>
    </row>
    <row r="16" spans="1:10" ht="15.75" thickBot="1" x14ac:dyDescent="0.3">
      <c r="A16" s="33" t="s">
        <v>37</v>
      </c>
      <c r="B16" s="46">
        <f>C16+D16</f>
        <v>6400</v>
      </c>
      <c r="C16" s="40">
        <v>6400</v>
      </c>
      <c r="D16" s="43">
        <v>0</v>
      </c>
      <c r="E16" s="56">
        <v>6500</v>
      </c>
      <c r="F16" s="57"/>
      <c r="G16" s="52"/>
      <c r="H16" s="60">
        <f t="shared" si="1"/>
        <v>-1.5384615384615385E-2</v>
      </c>
      <c r="I16" s="61"/>
      <c r="J16" s="62"/>
    </row>
    <row r="17" spans="1:10" ht="15.75" thickBot="1" x14ac:dyDescent="0.3">
      <c r="A17" s="33" t="s">
        <v>40</v>
      </c>
      <c r="B17" s="46">
        <v>2205</v>
      </c>
      <c r="C17" s="40">
        <v>2204</v>
      </c>
      <c r="D17" s="43">
        <v>1</v>
      </c>
      <c r="E17" s="56">
        <v>1893</v>
      </c>
      <c r="F17" s="57">
        <v>1891</v>
      </c>
      <c r="G17" s="52">
        <v>2</v>
      </c>
      <c r="H17" s="60">
        <f t="shared" si="1"/>
        <v>0.16481774960380349</v>
      </c>
      <c r="I17" s="61">
        <f t="shared" si="2"/>
        <v>0.16552088841882601</v>
      </c>
      <c r="J17" s="62">
        <f t="shared" si="3"/>
        <v>-0.5</v>
      </c>
    </row>
    <row r="18" spans="1:10" ht="15.75" thickBot="1" x14ac:dyDescent="0.3">
      <c r="A18" s="33" t="s">
        <v>30</v>
      </c>
      <c r="B18" s="42">
        <f t="shared" ref="B18" si="4">C18+D18</f>
        <v>2486</v>
      </c>
      <c r="C18" s="38">
        <v>2362</v>
      </c>
      <c r="D18" s="43">
        <v>124</v>
      </c>
      <c r="E18" s="50">
        <v>2497</v>
      </c>
      <c r="F18" s="51">
        <v>2354</v>
      </c>
      <c r="G18" s="52">
        <v>143</v>
      </c>
      <c r="H18" s="60">
        <f t="shared" si="1"/>
        <v>-4.4052863436123352E-3</v>
      </c>
      <c r="I18" s="61">
        <f t="shared" si="2"/>
        <v>3.3984706881903144E-3</v>
      </c>
      <c r="J18" s="62">
        <f t="shared" si="3"/>
        <v>-0.13286713286713286</v>
      </c>
    </row>
    <row r="19" spans="1:10" ht="15.75" thickBot="1" x14ac:dyDescent="0.3">
      <c r="A19" s="35" t="s">
        <v>21</v>
      </c>
      <c r="B19" s="41">
        <f t="shared" ref="B19:G19" si="5">SUM(B4:B18)</f>
        <v>375925</v>
      </c>
      <c r="C19" s="66">
        <f t="shared" si="5"/>
        <v>364010</v>
      </c>
      <c r="D19" s="67">
        <f t="shared" si="5"/>
        <v>11915</v>
      </c>
      <c r="E19" s="49">
        <f t="shared" si="5"/>
        <v>378630</v>
      </c>
      <c r="F19" s="68">
        <f t="shared" si="5"/>
        <v>358661</v>
      </c>
      <c r="G19" s="69">
        <f t="shared" si="5"/>
        <v>13469</v>
      </c>
      <c r="H19" s="63">
        <f>(B19-E19)/E19</f>
        <v>-7.1441776932625522E-3</v>
      </c>
      <c r="I19" s="64">
        <f>(C19-F19)/F19</f>
        <v>1.4913804400255394E-2</v>
      </c>
      <c r="J19" s="65">
        <f>(D19-G19)/G19</f>
        <v>-0.1153760487044324</v>
      </c>
    </row>
    <row r="35" spans="1:8" ht="23.25" x14ac:dyDescent="0.35">
      <c r="A35" s="349"/>
      <c r="B35" s="349"/>
      <c r="C35" s="349"/>
      <c r="D35" s="349"/>
      <c r="E35" s="349"/>
      <c r="F35" s="349"/>
      <c r="G35" s="349"/>
      <c r="H35" s="349"/>
    </row>
  </sheetData>
  <sheetProtection algorithmName="SHA-512" hashValue="NIQZMxvkw3Yauaz+mn/iDNKzggRm02BUzVmz3ledPuIahXfKt+lKT6LGucnk+uy+KGqK8ew6FAfKUs2F1wZt9g==" saltValue="EK2Dyi+7DzdITUuiHkaYSA==" spinCount="100000" sheet="1" objects="1" scenarios="1"/>
  <mergeCells count="11">
    <mergeCell ref="A35:H35"/>
    <mergeCell ref="H2:H3"/>
    <mergeCell ref="J2:J3"/>
    <mergeCell ref="G2:G3"/>
    <mergeCell ref="A1:A3"/>
    <mergeCell ref="B1:D1"/>
    <mergeCell ref="B2:B3"/>
    <mergeCell ref="D2:D3"/>
    <mergeCell ref="E1:G1"/>
    <mergeCell ref="E2:E3"/>
    <mergeCell ref="H1:J1"/>
  </mergeCells>
  <pageMargins left="0.7" right="0.7" top="0.78740157499999996" bottom="0.78740157499999996" header="0.3" footer="0.3"/>
  <pageSetup paperSize="9" orientation="portrait" horizontalDpi="4294967293" vertic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964D4E-CEF9-42C7-9CE2-C0E44C013663}">
  <dimension ref="A1:R61"/>
  <sheetViews>
    <sheetView zoomScaleNormal="100" workbookViewId="0">
      <selection activeCell="R40" sqref="R40"/>
    </sheetView>
  </sheetViews>
  <sheetFormatPr defaultRowHeight="15" x14ac:dyDescent="0.25"/>
  <cols>
    <col min="1" max="1" width="14.7109375" customWidth="1"/>
    <col min="2" max="2" width="12.5703125" customWidth="1"/>
    <col min="4" max="4" width="10.28515625" customWidth="1"/>
    <col min="18" max="18" width="13.42578125" customWidth="1"/>
  </cols>
  <sheetData>
    <row r="1" spans="1:18" ht="15.75" thickBot="1" x14ac:dyDescent="0.3">
      <c r="A1" s="266" t="s">
        <v>0</v>
      </c>
      <c r="B1" s="269" t="s">
        <v>1</v>
      </c>
      <c r="C1" s="272" t="s">
        <v>2</v>
      </c>
      <c r="D1" s="273"/>
      <c r="E1" s="274" t="s">
        <v>3</v>
      </c>
      <c r="F1" s="275"/>
      <c r="G1" s="275"/>
      <c r="H1" s="275"/>
      <c r="I1" s="275"/>
      <c r="J1" s="275"/>
      <c r="K1" s="275"/>
      <c r="L1" s="275"/>
      <c r="M1" s="275"/>
      <c r="N1" s="276"/>
      <c r="O1" s="277" t="s">
        <v>4</v>
      </c>
      <c r="P1" s="278"/>
      <c r="Q1" s="279"/>
      <c r="R1" s="255" t="s">
        <v>5</v>
      </c>
    </row>
    <row r="2" spans="1:18" x14ac:dyDescent="0.25">
      <c r="A2" s="267"/>
      <c r="B2" s="270"/>
      <c r="C2" s="258" t="s">
        <v>6</v>
      </c>
      <c r="D2" s="260" t="s">
        <v>7</v>
      </c>
      <c r="E2" s="262" t="s">
        <v>8</v>
      </c>
      <c r="F2" s="264" t="s">
        <v>9</v>
      </c>
      <c r="G2" s="264" t="s">
        <v>10</v>
      </c>
      <c r="H2" s="264" t="s">
        <v>11</v>
      </c>
      <c r="I2" s="264" t="s">
        <v>12</v>
      </c>
      <c r="J2" s="264" t="s">
        <v>13</v>
      </c>
      <c r="K2" s="264" t="s">
        <v>14</v>
      </c>
      <c r="L2" s="264" t="s">
        <v>15</v>
      </c>
      <c r="M2" s="264" t="s">
        <v>16</v>
      </c>
      <c r="N2" s="280" t="s">
        <v>17</v>
      </c>
      <c r="O2" s="282" t="s">
        <v>18</v>
      </c>
      <c r="P2" s="283"/>
      <c r="Q2" s="284"/>
      <c r="R2" s="256"/>
    </row>
    <row r="3" spans="1:18" ht="15.75" thickBot="1" x14ac:dyDescent="0.3">
      <c r="A3" s="268"/>
      <c r="B3" s="271"/>
      <c r="C3" s="259"/>
      <c r="D3" s="261"/>
      <c r="E3" s="263"/>
      <c r="F3" s="265"/>
      <c r="G3" s="265"/>
      <c r="H3" s="265"/>
      <c r="I3" s="265"/>
      <c r="J3" s="265"/>
      <c r="K3" s="265"/>
      <c r="L3" s="265"/>
      <c r="M3" s="265"/>
      <c r="N3" s="281"/>
      <c r="O3" s="1" t="s">
        <v>19</v>
      </c>
      <c r="P3" s="2" t="s">
        <v>20</v>
      </c>
      <c r="Q3" s="3" t="s">
        <v>21</v>
      </c>
      <c r="R3" s="257"/>
    </row>
    <row r="4" spans="1:18" ht="14.45" customHeight="1" x14ac:dyDescent="0.25">
      <c r="A4" s="4" t="s">
        <v>22</v>
      </c>
      <c r="B4" s="5">
        <f>SUM(C4+D4)</f>
        <v>48601</v>
      </c>
      <c r="C4" s="6">
        <v>45724</v>
      </c>
      <c r="D4" s="7">
        <f t="shared" ref="D4:D16" si="0">SUM(E4:N4)</f>
        <v>2877</v>
      </c>
      <c r="E4" s="8">
        <v>679</v>
      </c>
      <c r="F4" s="8">
        <v>426</v>
      </c>
      <c r="G4" s="8">
        <v>323</v>
      </c>
      <c r="H4" s="8">
        <v>123</v>
      </c>
      <c r="I4" s="8">
        <v>174</v>
      </c>
      <c r="J4" s="8">
        <v>207</v>
      </c>
      <c r="K4" s="8">
        <v>50</v>
      </c>
      <c r="L4" s="8">
        <v>93</v>
      </c>
      <c r="M4" s="8">
        <v>38</v>
      </c>
      <c r="N4" s="8">
        <v>764</v>
      </c>
      <c r="O4" s="9"/>
      <c r="P4" s="10"/>
      <c r="Q4" s="11">
        <f>SUM(O4:P4)</f>
        <v>0</v>
      </c>
      <c r="R4" s="12">
        <f>B4+Q4</f>
        <v>48601</v>
      </c>
    </row>
    <row r="5" spans="1:18" ht="14.45" customHeight="1" x14ac:dyDescent="0.25">
      <c r="A5" s="13" t="s">
        <v>23</v>
      </c>
      <c r="B5" s="14">
        <f>SUM(C5+D5)</f>
        <v>8323</v>
      </c>
      <c r="C5" s="7">
        <v>8156</v>
      </c>
      <c r="D5" s="7">
        <f t="shared" si="0"/>
        <v>167</v>
      </c>
      <c r="E5" s="15">
        <v>69</v>
      </c>
      <c r="F5" s="15">
        <v>18</v>
      </c>
      <c r="G5" s="15">
        <v>25</v>
      </c>
      <c r="H5" s="15">
        <v>43</v>
      </c>
      <c r="I5" s="15">
        <v>0</v>
      </c>
      <c r="J5" s="15">
        <v>4</v>
      </c>
      <c r="K5" s="15">
        <v>0</v>
      </c>
      <c r="L5" s="15">
        <v>8</v>
      </c>
      <c r="M5" s="15">
        <v>0</v>
      </c>
      <c r="N5" s="15">
        <v>0</v>
      </c>
      <c r="O5" s="16">
        <v>413</v>
      </c>
      <c r="P5" s="17">
        <v>513</v>
      </c>
      <c r="Q5" s="11">
        <f>SUM(O5:P5)</f>
        <v>926</v>
      </c>
      <c r="R5" s="18">
        <f t="shared" ref="R5:R18" si="1">B5+Q5</f>
        <v>9249</v>
      </c>
    </row>
    <row r="6" spans="1:18" ht="14.45" customHeight="1" x14ac:dyDescent="0.25">
      <c r="A6" s="19" t="s">
        <v>24</v>
      </c>
      <c r="B6" s="14">
        <f t="shared" ref="B6:B18" si="2">SUM(C6+D6)</f>
        <v>12577</v>
      </c>
      <c r="C6" s="7">
        <v>12190</v>
      </c>
      <c r="D6" s="7">
        <f>SUM(E6:N6)</f>
        <v>387</v>
      </c>
      <c r="E6">
        <v>184</v>
      </c>
      <c r="F6" s="15">
        <v>61</v>
      </c>
      <c r="G6" s="15">
        <v>50</v>
      </c>
      <c r="H6" s="15">
        <v>66</v>
      </c>
      <c r="I6" s="15">
        <v>5</v>
      </c>
      <c r="J6" s="15">
        <v>1</v>
      </c>
      <c r="K6" s="15">
        <v>0</v>
      </c>
      <c r="L6" s="15">
        <v>17</v>
      </c>
      <c r="M6" s="15">
        <v>0</v>
      </c>
      <c r="N6" s="15">
        <v>3</v>
      </c>
      <c r="O6" s="16">
        <v>167</v>
      </c>
      <c r="P6" s="17">
        <v>801</v>
      </c>
      <c r="Q6" s="11">
        <f>SUM(O6:P6)</f>
        <v>968</v>
      </c>
      <c r="R6" s="18">
        <f t="shared" si="1"/>
        <v>13545</v>
      </c>
    </row>
    <row r="7" spans="1:18" ht="14.45" customHeight="1" x14ac:dyDescent="0.25">
      <c r="A7" s="19" t="s">
        <v>25</v>
      </c>
      <c r="B7" s="14">
        <f t="shared" si="2"/>
        <v>16553</v>
      </c>
      <c r="C7" s="7">
        <v>16410</v>
      </c>
      <c r="D7" s="7">
        <f t="shared" si="0"/>
        <v>143</v>
      </c>
      <c r="E7" s="15">
        <v>42</v>
      </c>
      <c r="F7" s="15">
        <v>12</v>
      </c>
      <c r="G7" s="15">
        <v>10</v>
      </c>
      <c r="H7" s="15">
        <v>32</v>
      </c>
      <c r="I7" s="15">
        <v>2</v>
      </c>
      <c r="J7" s="15">
        <v>7</v>
      </c>
      <c r="K7" s="15">
        <v>0</v>
      </c>
      <c r="L7" s="15">
        <v>32</v>
      </c>
      <c r="M7" s="15">
        <v>1</v>
      </c>
      <c r="N7" s="15">
        <v>5</v>
      </c>
      <c r="O7" s="16"/>
      <c r="P7" s="17"/>
      <c r="Q7" s="11">
        <f t="shared" ref="Q7:Q18" si="3">SUM(O7:P7)</f>
        <v>0</v>
      </c>
      <c r="R7" s="18">
        <f t="shared" si="1"/>
        <v>16553</v>
      </c>
    </row>
    <row r="8" spans="1:18" ht="14.45" customHeight="1" x14ac:dyDescent="0.25">
      <c r="A8" s="19" t="s">
        <v>26</v>
      </c>
      <c r="B8" s="14">
        <f t="shared" si="2"/>
        <v>132494</v>
      </c>
      <c r="C8" s="7">
        <v>129095</v>
      </c>
      <c r="D8" s="7">
        <f t="shared" si="0"/>
        <v>3399</v>
      </c>
      <c r="E8" s="15">
        <v>812</v>
      </c>
      <c r="F8" s="15">
        <v>474</v>
      </c>
      <c r="G8" s="15">
        <v>1170</v>
      </c>
      <c r="H8" s="15">
        <v>286</v>
      </c>
      <c r="I8" s="15">
        <v>96</v>
      </c>
      <c r="J8" s="15">
        <v>90</v>
      </c>
      <c r="K8" s="15">
        <v>6</v>
      </c>
      <c r="L8" s="15">
        <v>235</v>
      </c>
      <c r="M8" s="15">
        <v>3</v>
      </c>
      <c r="N8" s="15">
        <v>227</v>
      </c>
      <c r="O8" s="16">
        <v>2237</v>
      </c>
      <c r="P8" s="17">
        <v>3323</v>
      </c>
      <c r="Q8" s="11">
        <f t="shared" si="3"/>
        <v>5560</v>
      </c>
      <c r="R8" s="18">
        <f t="shared" si="1"/>
        <v>138054</v>
      </c>
    </row>
    <row r="9" spans="1:18" ht="14.45" customHeight="1" x14ac:dyDescent="0.25">
      <c r="A9" s="19" t="s">
        <v>27</v>
      </c>
      <c r="B9" s="14">
        <f t="shared" si="2"/>
        <v>12150</v>
      </c>
      <c r="C9" s="7">
        <v>11837</v>
      </c>
      <c r="D9" s="7">
        <f t="shared" si="0"/>
        <v>313</v>
      </c>
      <c r="E9" s="15">
        <v>97</v>
      </c>
      <c r="F9" s="15">
        <v>5</v>
      </c>
      <c r="G9" s="15">
        <v>36</v>
      </c>
      <c r="H9" s="15">
        <v>77</v>
      </c>
      <c r="I9" s="15">
        <v>17</v>
      </c>
      <c r="J9" s="15">
        <v>14</v>
      </c>
      <c r="K9" s="15">
        <v>0</v>
      </c>
      <c r="L9" s="15">
        <v>45</v>
      </c>
      <c r="M9" s="15">
        <v>5</v>
      </c>
      <c r="N9" s="15">
        <v>17</v>
      </c>
      <c r="O9" s="16"/>
      <c r="P9" s="17"/>
      <c r="Q9" s="11">
        <f t="shared" si="3"/>
        <v>0</v>
      </c>
      <c r="R9" s="18">
        <f t="shared" si="1"/>
        <v>12150</v>
      </c>
    </row>
    <row r="10" spans="1:18" ht="14.45" customHeight="1" x14ac:dyDescent="0.25">
      <c r="A10" s="19" t="s">
        <v>28</v>
      </c>
      <c r="B10" s="14">
        <f t="shared" si="2"/>
        <v>6593</v>
      </c>
      <c r="C10" s="7">
        <v>6491</v>
      </c>
      <c r="D10" s="7">
        <f t="shared" si="0"/>
        <v>102</v>
      </c>
      <c r="E10" s="15">
        <v>33</v>
      </c>
      <c r="F10" s="15">
        <v>4</v>
      </c>
      <c r="G10" s="15">
        <v>7</v>
      </c>
      <c r="H10" s="15">
        <v>14</v>
      </c>
      <c r="I10" s="15">
        <v>2</v>
      </c>
      <c r="J10" s="15">
        <v>4</v>
      </c>
      <c r="K10" s="15">
        <v>0</v>
      </c>
      <c r="L10" s="15">
        <v>33</v>
      </c>
      <c r="M10" s="15">
        <v>1</v>
      </c>
      <c r="N10" s="15">
        <v>4</v>
      </c>
      <c r="O10" s="16"/>
      <c r="P10" s="17">
        <v>910</v>
      </c>
      <c r="Q10" s="11">
        <f>SUM(O10:P10)</f>
        <v>910</v>
      </c>
      <c r="R10" s="18">
        <f t="shared" si="1"/>
        <v>7503</v>
      </c>
    </row>
    <row r="11" spans="1:18" ht="14.45" customHeight="1" x14ac:dyDescent="0.25">
      <c r="A11" s="19" t="s">
        <v>29</v>
      </c>
      <c r="B11" s="14">
        <f t="shared" si="2"/>
        <v>55406</v>
      </c>
      <c r="C11" s="7">
        <v>55155</v>
      </c>
      <c r="D11" s="7">
        <v>251</v>
      </c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6"/>
      <c r="P11" s="17"/>
      <c r="Q11" s="11">
        <f>SUM(O11:P11)</f>
        <v>0</v>
      </c>
      <c r="R11" s="18">
        <f t="shared" si="1"/>
        <v>55406</v>
      </c>
    </row>
    <row r="12" spans="1:18" ht="14.45" customHeight="1" x14ac:dyDescent="0.25">
      <c r="A12" s="19" t="s">
        <v>30</v>
      </c>
      <c r="B12" s="14">
        <f t="shared" si="2"/>
        <v>2486</v>
      </c>
      <c r="C12" s="7">
        <v>2362</v>
      </c>
      <c r="D12" s="7">
        <f t="shared" si="0"/>
        <v>124</v>
      </c>
      <c r="E12" s="15">
        <v>16</v>
      </c>
      <c r="F12" s="15">
        <v>40</v>
      </c>
      <c r="G12" s="15">
        <v>22</v>
      </c>
      <c r="H12" s="15">
        <v>12</v>
      </c>
      <c r="I12" s="15">
        <v>1</v>
      </c>
      <c r="J12" s="15">
        <v>0</v>
      </c>
      <c r="K12" s="15">
        <v>0</v>
      </c>
      <c r="L12" s="15">
        <v>26</v>
      </c>
      <c r="M12" s="15">
        <v>2</v>
      </c>
      <c r="N12" s="15">
        <v>5</v>
      </c>
      <c r="O12" s="16">
        <v>7</v>
      </c>
      <c r="P12" s="17">
        <v>68</v>
      </c>
      <c r="Q12" s="11">
        <f t="shared" si="3"/>
        <v>75</v>
      </c>
      <c r="R12" s="18">
        <f t="shared" si="1"/>
        <v>2561</v>
      </c>
    </row>
    <row r="13" spans="1:18" ht="14.45" customHeight="1" x14ac:dyDescent="0.25">
      <c r="A13" s="13" t="s">
        <v>31</v>
      </c>
      <c r="B13" s="14">
        <f t="shared" si="2"/>
        <v>7548</v>
      </c>
      <c r="C13" s="7">
        <v>6811</v>
      </c>
      <c r="D13" s="7">
        <f t="shared" si="0"/>
        <v>737</v>
      </c>
      <c r="E13" s="15">
        <v>249</v>
      </c>
      <c r="F13" s="15">
        <v>198</v>
      </c>
      <c r="G13" s="15">
        <v>126</v>
      </c>
      <c r="H13" s="15">
        <v>9</v>
      </c>
      <c r="I13" s="15">
        <v>5</v>
      </c>
      <c r="J13" s="15">
        <v>22</v>
      </c>
      <c r="K13" s="15">
        <v>0</v>
      </c>
      <c r="L13" s="15">
        <v>67</v>
      </c>
      <c r="M13" s="15">
        <v>5</v>
      </c>
      <c r="N13" s="15">
        <v>56</v>
      </c>
      <c r="O13" s="16">
        <v>523</v>
      </c>
      <c r="P13" s="17">
        <v>793</v>
      </c>
      <c r="Q13" s="11">
        <f t="shared" si="3"/>
        <v>1316</v>
      </c>
      <c r="R13" s="18">
        <f t="shared" si="1"/>
        <v>8864</v>
      </c>
    </row>
    <row r="14" spans="1:18" ht="14.45" customHeight="1" x14ac:dyDescent="0.25">
      <c r="A14" s="19" t="s">
        <v>36</v>
      </c>
      <c r="B14" s="14">
        <f t="shared" si="2"/>
        <v>42218</v>
      </c>
      <c r="C14" s="7">
        <v>38866</v>
      </c>
      <c r="D14" s="7">
        <v>3352</v>
      </c>
      <c r="E14" s="15">
        <v>1287</v>
      </c>
      <c r="F14" s="15">
        <v>332</v>
      </c>
      <c r="G14" s="15">
        <v>334</v>
      </c>
      <c r="H14" s="15">
        <v>72</v>
      </c>
      <c r="I14" s="15">
        <v>39</v>
      </c>
      <c r="J14" s="15">
        <v>67</v>
      </c>
      <c r="K14" s="15">
        <v>239</v>
      </c>
      <c r="L14" s="15">
        <v>458</v>
      </c>
      <c r="M14" s="15">
        <v>31</v>
      </c>
      <c r="N14" s="15">
        <v>493</v>
      </c>
      <c r="O14" s="16"/>
      <c r="P14" s="17"/>
      <c r="Q14" s="11">
        <v>8775</v>
      </c>
      <c r="R14" s="18">
        <f t="shared" si="1"/>
        <v>50993</v>
      </c>
    </row>
    <row r="15" spans="1:18" ht="14.45" customHeight="1" x14ac:dyDescent="0.25">
      <c r="A15" s="20" t="s">
        <v>32</v>
      </c>
      <c r="B15" s="14">
        <f t="shared" si="2"/>
        <v>6400</v>
      </c>
      <c r="C15" s="21">
        <v>6400</v>
      </c>
      <c r="D15" s="7">
        <f t="shared" si="0"/>
        <v>0</v>
      </c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6"/>
      <c r="P15" s="17"/>
      <c r="Q15" s="11">
        <f t="shared" si="3"/>
        <v>0</v>
      </c>
      <c r="R15" s="18">
        <f t="shared" si="1"/>
        <v>6400</v>
      </c>
    </row>
    <row r="16" spans="1:18" ht="14.45" customHeight="1" x14ac:dyDescent="0.25">
      <c r="A16" s="20" t="s">
        <v>40</v>
      </c>
      <c r="B16" s="14">
        <f t="shared" si="2"/>
        <v>2205</v>
      </c>
      <c r="C16" s="7">
        <v>2204</v>
      </c>
      <c r="D16" s="7">
        <f t="shared" si="0"/>
        <v>1</v>
      </c>
      <c r="E16" s="15"/>
      <c r="F16" s="15">
        <v>1</v>
      </c>
      <c r="G16" s="15"/>
      <c r="H16" s="15"/>
      <c r="I16" s="15"/>
      <c r="J16" s="15"/>
      <c r="K16" s="15"/>
      <c r="L16" s="15"/>
      <c r="M16" s="15"/>
      <c r="N16" s="15"/>
      <c r="O16" s="11">
        <v>54</v>
      </c>
      <c r="P16" s="71">
        <v>156</v>
      </c>
      <c r="Q16" s="11">
        <f t="shared" si="3"/>
        <v>210</v>
      </c>
      <c r="R16" s="18">
        <f t="shared" si="1"/>
        <v>2415</v>
      </c>
    </row>
    <row r="17" spans="1:18" ht="14.45" customHeight="1" x14ac:dyDescent="0.25">
      <c r="A17" s="26" t="s">
        <v>33</v>
      </c>
      <c r="B17" s="23">
        <f t="shared" si="2"/>
        <v>11815</v>
      </c>
      <c r="C17" s="21">
        <v>11815</v>
      </c>
      <c r="D17" s="7">
        <f t="shared" ref="D17" si="4">SUM(E17:N17)</f>
        <v>0</v>
      </c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4"/>
      <c r="P17" s="25"/>
      <c r="Q17" s="11">
        <f t="shared" si="3"/>
        <v>0</v>
      </c>
      <c r="R17" s="18">
        <f t="shared" si="1"/>
        <v>11815</v>
      </c>
    </row>
    <row r="18" spans="1:18" ht="14.45" customHeight="1" thickBot="1" x14ac:dyDescent="0.3">
      <c r="A18" s="20" t="s">
        <v>34</v>
      </c>
      <c r="B18" s="23">
        <f t="shared" si="2"/>
        <v>10556</v>
      </c>
      <c r="C18" s="21">
        <v>10494</v>
      </c>
      <c r="D18" s="7">
        <v>62</v>
      </c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4"/>
      <c r="P18" s="25"/>
      <c r="Q18" s="11">
        <f t="shared" si="3"/>
        <v>0</v>
      </c>
      <c r="R18" s="18">
        <f t="shared" si="1"/>
        <v>10556</v>
      </c>
    </row>
    <row r="19" spans="1:18" ht="15.75" thickBot="1" x14ac:dyDescent="0.3">
      <c r="A19" s="27" t="s">
        <v>21</v>
      </c>
      <c r="B19" s="28">
        <f t="shared" ref="B19:R19" si="5">SUM(B4:B18)</f>
        <v>375925</v>
      </c>
      <c r="C19" s="28">
        <f t="shared" si="5"/>
        <v>364010</v>
      </c>
      <c r="D19" s="29">
        <f t="shared" si="5"/>
        <v>11915</v>
      </c>
      <c r="E19" s="28">
        <f t="shared" si="5"/>
        <v>3468</v>
      </c>
      <c r="F19" s="28">
        <f t="shared" si="5"/>
        <v>1571</v>
      </c>
      <c r="G19" s="28">
        <f t="shared" si="5"/>
        <v>2103</v>
      </c>
      <c r="H19" s="28">
        <f t="shared" si="5"/>
        <v>734</v>
      </c>
      <c r="I19" s="28">
        <f t="shared" si="5"/>
        <v>341</v>
      </c>
      <c r="J19" s="28">
        <f t="shared" si="5"/>
        <v>416</v>
      </c>
      <c r="K19" s="28">
        <f t="shared" si="5"/>
        <v>295</v>
      </c>
      <c r="L19" s="28">
        <f t="shared" si="5"/>
        <v>1014</v>
      </c>
      <c r="M19" s="28">
        <f t="shared" si="5"/>
        <v>86</v>
      </c>
      <c r="N19" s="28">
        <f t="shared" si="5"/>
        <v>1574</v>
      </c>
      <c r="O19" s="28">
        <f t="shared" si="5"/>
        <v>3401</v>
      </c>
      <c r="P19" s="28">
        <f t="shared" si="5"/>
        <v>6564</v>
      </c>
      <c r="Q19" s="28">
        <f t="shared" si="5"/>
        <v>18740</v>
      </c>
      <c r="R19" s="30">
        <f t="shared" si="5"/>
        <v>394665</v>
      </c>
    </row>
    <row r="20" spans="1:18" ht="15.75" thickBot="1" x14ac:dyDescent="0.3"/>
    <row r="21" spans="1:18" ht="15.75" thickBot="1" x14ac:dyDescent="0.3">
      <c r="A21" s="266" t="s">
        <v>0</v>
      </c>
      <c r="B21" s="269" t="s">
        <v>1</v>
      </c>
      <c r="C21" s="272" t="s">
        <v>2</v>
      </c>
      <c r="D21" s="273"/>
      <c r="E21" s="274" t="s">
        <v>35</v>
      </c>
      <c r="F21" s="275"/>
      <c r="G21" s="275"/>
      <c r="H21" s="275"/>
      <c r="I21" s="275"/>
      <c r="J21" s="275"/>
      <c r="K21" s="275"/>
      <c r="L21" s="275"/>
      <c r="M21" s="275"/>
      <c r="N21" s="276"/>
      <c r="O21" s="277" t="s">
        <v>4</v>
      </c>
      <c r="P21" s="278"/>
      <c r="Q21" s="279"/>
      <c r="R21" s="255" t="s">
        <v>5</v>
      </c>
    </row>
    <row r="22" spans="1:18" x14ac:dyDescent="0.25">
      <c r="A22" s="267"/>
      <c r="B22" s="270"/>
      <c r="C22" s="258" t="s">
        <v>6</v>
      </c>
      <c r="D22" s="260" t="s">
        <v>7</v>
      </c>
      <c r="E22" s="262" t="s">
        <v>8</v>
      </c>
      <c r="F22" s="264" t="s">
        <v>9</v>
      </c>
      <c r="G22" s="264" t="s">
        <v>10</v>
      </c>
      <c r="H22" s="264" t="s">
        <v>11</v>
      </c>
      <c r="I22" s="264" t="s">
        <v>12</v>
      </c>
      <c r="J22" s="264" t="s">
        <v>13</v>
      </c>
      <c r="K22" s="264" t="s">
        <v>14</v>
      </c>
      <c r="L22" s="264" t="s">
        <v>15</v>
      </c>
      <c r="M22" s="264" t="s">
        <v>16</v>
      </c>
      <c r="N22" s="280" t="s">
        <v>17</v>
      </c>
      <c r="O22" s="282" t="s">
        <v>18</v>
      </c>
      <c r="P22" s="283"/>
      <c r="Q22" s="284"/>
      <c r="R22" s="256"/>
    </row>
    <row r="23" spans="1:18" ht="15.75" thickBot="1" x14ac:dyDescent="0.3">
      <c r="A23" s="268"/>
      <c r="B23" s="271"/>
      <c r="C23" s="259"/>
      <c r="D23" s="261"/>
      <c r="E23" s="263"/>
      <c r="F23" s="265"/>
      <c r="G23" s="265"/>
      <c r="H23" s="265"/>
      <c r="I23" s="265"/>
      <c r="J23" s="265"/>
      <c r="K23" s="265"/>
      <c r="L23" s="265"/>
      <c r="M23" s="265"/>
      <c r="N23" s="281"/>
      <c r="O23" s="1" t="s">
        <v>19</v>
      </c>
      <c r="P23" s="2" t="s">
        <v>20</v>
      </c>
      <c r="Q23" s="3" t="s">
        <v>21</v>
      </c>
      <c r="R23" s="257"/>
    </row>
    <row r="24" spans="1:18" x14ac:dyDescent="0.25">
      <c r="A24" s="4" t="s">
        <v>22</v>
      </c>
      <c r="B24" s="5">
        <f>SUM(C24+D24)</f>
        <v>51291</v>
      </c>
      <c r="C24" s="6">
        <v>48432</v>
      </c>
      <c r="D24" s="7">
        <v>2859</v>
      </c>
      <c r="E24" s="8">
        <v>627</v>
      </c>
      <c r="F24" s="8">
        <v>375</v>
      </c>
      <c r="G24" s="8">
        <v>454</v>
      </c>
      <c r="H24" s="8">
        <v>101</v>
      </c>
      <c r="I24" s="8">
        <v>148</v>
      </c>
      <c r="J24" s="8">
        <v>154</v>
      </c>
      <c r="K24" s="8">
        <v>79</v>
      </c>
      <c r="L24" s="8">
        <v>47</v>
      </c>
      <c r="M24" s="8">
        <v>24</v>
      </c>
      <c r="N24" s="8">
        <v>850</v>
      </c>
      <c r="O24" s="9"/>
      <c r="P24" s="10"/>
      <c r="Q24" s="11"/>
      <c r="R24" s="12">
        <f>B24+Q24</f>
        <v>51291</v>
      </c>
    </row>
    <row r="25" spans="1:18" x14ac:dyDescent="0.25">
      <c r="A25" s="13" t="s">
        <v>23</v>
      </c>
      <c r="B25" s="14">
        <f>SUM(C25+D25)</f>
        <v>9705</v>
      </c>
      <c r="C25" s="7">
        <v>9427</v>
      </c>
      <c r="D25" s="7">
        <v>278</v>
      </c>
      <c r="E25" s="15">
        <v>75</v>
      </c>
      <c r="F25" s="15">
        <v>28</v>
      </c>
      <c r="G25" s="15">
        <v>35</v>
      </c>
      <c r="H25" s="15">
        <v>32</v>
      </c>
      <c r="I25" s="15">
        <v>0</v>
      </c>
      <c r="J25" s="15">
        <v>8</v>
      </c>
      <c r="K25" s="15">
        <v>0</v>
      </c>
      <c r="L25" s="15">
        <v>7</v>
      </c>
      <c r="M25" s="15">
        <v>0</v>
      </c>
      <c r="N25" s="15">
        <v>24</v>
      </c>
      <c r="O25" s="16"/>
      <c r="P25" s="17"/>
      <c r="Q25" s="11">
        <v>850</v>
      </c>
      <c r="R25" s="18">
        <f t="shared" ref="R25:R38" si="6">B25+Q25</f>
        <v>10555</v>
      </c>
    </row>
    <row r="26" spans="1:18" x14ac:dyDescent="0.25">
      <c r="A26" s="19" t="s">
        <v>24</v>
      </c>
      <c r="B26" s="14">
        <f t="shared" ref="B26:B38" si="7">SUM(C26+D26)</f>
        <v>10008</v>
      </c>
      <c r="C26" s="7">
        <v>9628</v>
      </c>
      <c r="D26" s="7">
        <v>380</v>
      </c>
      <c r="E26">
        <v>149</v>
      </c>
      <c r="F26" s="15">
        <v>63</v>
      </c>
      <c r="G26" s="15">
        <v>74</v>
      </c>
      <c r="H26" s="15">
        <v>40</v>
      </c>
      <c r="I26" s="15">
        <v>3</v>
      </c>
      <c r="J26" s="15">
        <v>4</v>
      </c>
      <c r="K26" s="15">
        <v>0</v>
      </c>
      <c r="L26" s="15">
        <v>23</v>
      </c>
      <c r="M26" s="15">
        <v>0</v>
      </c>
      <c r="N26" s="15">
        <v>24</v>
      </c>
      <c r="O26" s="16"/>
      <c r="P26" s="17"/>
      <c r="Q26" s="11">
        <v>966</v>
      </c>
      <c r="R26" s="18">
        <f t="shared" si="6"/>
        <v>10974</v>
      </c>
    </row>
    <row r="27" spans="1:18" x14ac:dyDescent="0.25">
      <c r="A27" s="19" t="s">
        <v>25</v>
      </c>
      <c r="B27" s="14">
        <f t="shared" si="7"/>
        <v>15988</v>
      </c>
      <c r="C27" s="7">
        <v>15821</v>
      </c>
      <c r="D27" s="7">
        <v>167</v>
      </c>
      <c r="E27" s="15">
        <v>51</v>
      </c>
      <c r="F27" s="15">
        <v>31</v>
      </c>
      <c r="G27" s="15">
        <v>16</v>
      </c>
      <c r="H27" s="15">
        <v>19</v>
      </c>
      <c r="I27" s="15">
        <v>5</v>
      </c>
      <c r="J27" s="15">
        <v>9</v>
      </c>
      <c r="K27" s="15">
        <v>0</v>
      </c>
      <c r="L27" s="15">
        <v>32</v>
      </c>
      <c r="M27" s="15">
        <v>0</v>
      </c>
      <c r="N27" s="15">
        <v>5</v>
      </c>
      <c r="O27" s="16"/>
      <c r="P27" s="17"/>
      <c r="Q27" s="11"/>
      <c r="R27" s="18">
        <f t="shared" si="6"/>
        <v>15988</v>
      </c>
    </row>
    <row r="28" spans="1:18" x14ac:dyDescent="0.25">
      <c r="A28" s="19" t="s">
        <v>26</v>
      </c>
      <c r="B28" s="14">
        <f t="shared" si="7"/>
        <v>131930</v>
      </c>
      <c r="C28" s="7">
        <v>127496</v>
      </c>
      <c r="D28" s="7">
        <v>4434</v>
      </c>
      <c r="E28" s="15">
        <v>819</v>
      </c>
      <c r="F28" s="15">
        <v>577</v>
      </c>
      <c r="G28" s="15">
        <v>2004</v>
      </c>
      <c r="H28" s="15">
        <v>281</v>
      </c>
      <c r="I28" s="15">
        <v>161</v>
      </c>
      <c r="J28" s="15">
        <v>14</v>
      </c>
      <c r="K28" s="15">
        <v>26</v>
      </c>
      <c r="L28" s="15">
        <v>199</v>
      </c>
      <c r="M28" s="15">
        <v>22</v>
      </c>
      <c r="N28" s="15">
        <v>331</v>
      </c>
      <c r="O28" s="16"/>
      <c r="P28" s="17"/>
      <c r="Q28" s="11">
        <v>8379</v>
      </c>
      <c r="R28" s="18">
        <f t="shared" si="6"/>
        <v>140309</v>
      </c>
    </row>
    <row r="29" spans="1:18" x14ac:dyDescent="0.25">
      <c r="A29" s="19" t="s">
        <v>27</v>
      </c>
      <c r="B29" s="14">
        <f t="shared" si="7"/>
        <v>10704</v>
      </c>
      <c r="C29" s="7">
        <v>10475</v>
      </c>
      <c r="D29" s="7">
        <v>229</v>
      </c>
      <c r="E29" s="15">
        <v>83</v>
      </c>
      <c r="F29" s="15">
        <v>4</v>
      </c>
      <c r="G29" s="15">
        <v>79</v>
      </c>
      <c r="H29" s="15">
        <v>38</v>
      </c>
      <c r="I29" s="15">
        <v>2</v>
      </c>
      <c r="J29" s="15">
        <v>6</v>
      </c>
      <c r="K29" s="15">
        <v>2</v>
      </c>
      <c r="L29" s="15">
        <v>15</v>
      </c>
      <c r="M29" s="15">
        <v>0</v>
      </c>
      <c r="N29" s="15">
        <v>0</v>
      </c>
      <c r="O29" s="16"/>
      <c r="P29" s="17"/>
      <c r="Q29" s="11"/>
      <c r="R29" s="18">
        <f t="shared" si="6"/>
        <v>10704</v>
      </c>
    </row>
    <row r="30" spans="1:18" ht="26.25" x14ac:dyDescent="0.25">
      <c r="A30" s="19" t="s">
        <v>28</v>
      </c>
      <c r="B30" s="14">
        <f t="shared" si="7"/>
        <v>8648</v>
      </c>
      <c r="C30" s="7">
        <v>8533</v>
      </c>
      <c r="D30" s="7">
        <v>115</v>
      </c>
      <c r="E30" s="15">
        <v>32</v>
      </c>
      <c r="F30" s="15">
        <v>0</v>
      </c>
      <c r="G30" s="15">
        <v>10</v>
      </c>
      <c r="H30" s="15">
        <v>39</v>
      </c>
      <c r="I30" s="15">
        <v>1</v>
      </c>
      <c r="J30" s="15">
        <v>15</v>
      </c>
      <c r="K30" s="15">
        <v>0</v>
      </c>
      <c r="L30" s="15">
        <v>11</v>
      </c>
      <c r="M30" s="15">
        <v>0</v>
      </c>
      <c r="N30" s="15">
        <v>7</v>
      </c>
      <c r="O30" s="16"/>
      <c r="P30" s="17"/>
      <c r="Q30" s="11">
        <v>1198</v>
      </c>
      <c r="R30" s="18">
        <f t="shared" si="6"/>
        <v>9846</v>
      </c>
    </row>
    <row r="31" spans="1:18" ht="15.6" customHeight="1" x14ac:dyDescent="0.25">
      <c r="A31" s="19" t="s">
        <v>29</v>
      </c>
      <c r="B31" s="14">
        <f t="shared" si="7"/>
        <v>55804</v>
      </c>
      <c r="C31" s="7">
        <v>55509</v>
      </c>
      <c r="D31" s="7">
        <v>295</v>
      </c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6"/>
      <c r="P31" s="17"/>
      <c r="Q31" s="11"/>
      <c r="R31" s="18">
        <f t="shared" si="6"/>
        <v>55804</v>
      </c>
    </row>
    <row r="32" spans="1:18" x14ac:dyDescent="0.25">
      <c r="A32" s="19" t="s">
        <v>30</v>
      </c>
      <c r="B32" s="14">
        <f t="shared" si="7"/>
        <v>2497</v>
      </c>
      <c r="C32" s="7">
        <v>2354</v>
      </c>
      <c r="D32" s="7">
        <v>143</v>
      </c>
      <c r="E32" s="15">
        <v>25</v>
      </c>
      <c r="F32" s="15">
        <v>50</v>
      </c>
      <c r="G32" s="15">
        <v>19</v>
      </c>
      <c r="H32" s="15">
        <v>0</v>
      </c>
      <c r="I32" s="15">
        <v>0</v>
      </c>
      <c r="J32" s="15">
        <v>9</v>
      </c>
      <c r="K32" s="15">
        <v>0</v>
      </c>
      <c r="L32" s="15">
        <v>16</v>
      </c>
      <c r="M32" s="15">
        <v>0</v>
      </c>
      <c r="N32" s="15">
        <v>22</v>
      </c>
      <c r="O32" s="16"/>
      <c r="P32" s="17"/>
      <c r="Q32" s="11">
        <v>159</v>
      </c>
      <c r="R32" s="18">
        <f t="shared" si="6"/>
        <v>2656</v>
      </c>
    </row>
    <row r="33" spans="1:18" x14ac:dyDescent="0.25">
      <c r="A33" s="13" t="s">
        <v>31</v>
      </c>
      <c r="B33" s="14">
        <v>8679</v>
      </c>
      <c r="C33" s="7">
        <v>7963</v>
      </c>
      <c r="D33" s="7">
        <v>716</v>
      </c>
      <c r="E33" s="15">
        <v>249</v>
      </c>
      <c r="F33" s="15">
        <v>167</v>
      </c>
      <c r="G33" s="15">
        <v>105</v>
      </c>
      <c r="H33" s="15">
        <v>10</v>
      </c>
      <c r="I33" s="15">
        <v>20</v>
      </c>
      <c r="J33" s="15">
        <v>59</v>
      </c>
      <c r="K33" s="15">
        <v>0</v>
      </c>
      <c r="L33" s="15">
        <v>28</v>
      </c>
      <c r="M33" s="15">
        <v>6</v>
      </c>
      <c r="N33" s="15">
        <v>35</v>
      </c>
      <c r="O33" s="16"/>
      <c r="P33" s="17"/>
      <c r="Q33" s="11">
        <v>2316</v>
      </c>
      <c r="R33" s="18">
        <f t="shared" si="6"/>
        <v>10995</v>
      </c>
    </row>
    <row r="34" spans="1:18" x14ac:dyDescent="0.25">
      <c r="A34" s="19" t="s">
        <v>36</v>
      </c>
      <c r="B34" s="14">
        <f t="shared" si="7"/>
        <v>41178</v>
      </c>
      <c r="C34" s="7">
        <v>37365</v>
      </c>
      <c r="D34" s="7">
        <v>3813</v>
      </c>
      <c r="E34" s="15">
        <v>1544</v>
      </c>
      <c r="F34" s="15">
        <v>384</v>
      </c>
      <c r="G34" s="15">
        <v>439</v>
      </c>
      <c r="H34" s="15">
        <v>94</v>
      </c>
      <c r="I34" s="15">
        <v>135</v>
      </c>
      <c r="J34" s="15">
        <v>131</v>
      </c>
      <c r="K34" s="15">
        <v>224</v>
      </c>
      <c r="L34" s="15">
        <v>317</v>
      </c>
      <c r="M34" s="15">
        <v>26</v>
      </c>
      <c r="N34" s="15">
        <v>519</v>
      </c>
      <c r="O34" s="16"/>
      <c r="P34" s="17"/>
      <c r="Q34" s="11">
        <v>8458</v>
      </c>
      <c r="R34" s="18">
        <f t="shared" si="6"/>
        <v>49636</v>
      </c>
    </row>
    <row r="35" spans="1:18" x14ac:dyDescent="0.25">
      <c r="A35" s="20" t="s">
        <v>32</v>
      </c>
      <c r="B35" s="14">
        <v>6500</v>
      </c>
      <c r="C35" s="21"/>
      <c r="D35" s="7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6"/>
      <c r="P35" s="17"/>
      <c r="Q35" s="11"/>
      <c r="R35" s="18">
        <f t="shared" si="6"/>
        <v>6500</v>
      </c>
    </row>
    <row r="36" spans="1:18" x14ac:dyDescent="0.25">
      <c r="A36" s="20" t="s">
        <v>40</v>
      </c>
      <c r="B36" s="14">
        <v>1893</v>
      </c>
      <c r="C36" s="7">
        <v>1891</v>
      </c>
      <c r="D36" s="7">
        <v>2</v>
      </c>
      <c r="E36" s="15"/>
      <c r="F36" s="15">
        <v>2</v>
      </c>
      <c r="G36" s="15"/>
      <c r="H36" s="15"/>
      <c r="I36" s="15"/>
      <c r="J36" s="15"/>
      <c r="K36" s="15"/>
      <c r="L36" s="15"/>
      <c r="M36" s="15"/>
      <c r="N36" s="15"/>
      <c r="O36" s="11"/>
      <c r="P36" s="71"/>
      <c r="Q36" s="11">
        <v>232</v>
      </c>
      <c r="R36" s="18">
        <v>2123</v>
      </c>
    </row>
    <row r="37" spans="1:18" x14ac:dyDescent="0.25">
      <c r="A37" s="26" t="s">
        <v>33</v>
      </c>
      <c r="B37" s="23">
        <f t="shared" si="7"/>
        <v>10110</v>
      </c>
      <c r="C37" s="21">
        <v>10110</v>
      </c>
      <c r="D37" s="7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4"/>
      <c r="P37" s="25"/>
      <c r="Q37" s="11"/>
      <c r="R37" s="18">
        <f t="shared" si="6"/>
        <v>10110</v>
      </c>
    </row>
    <row r="38" spans="1:18" ht="15.75" thickBot="1" x14ac:dyDescent="0.3">
      <c r="A38" s="20" t="s">
        <v>34</v>
      </c>
      <c r="B38" s="23">
        <f t="shared" si="7"/>
        <v>13695</v>
      </c>
      <c r="C38" s="21">
        <v>13657</v>
      </c>
      <c r="D38" s="7">
        <v>38</v>
      </c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4"/>
      <c r="P38" s="25"/>
      <c r="Q38" s="11"/>
      <c r="R38" s="18">
        <f t="shared" si="6"/>
        <v>13695</v>
      </c>
    </row>
    <row r="39" spans="1:18" ht="15.75" thickBot="1" x14ac:dyDescent="0.3">
      <c r="A39" s="27" t="s">
        <v>21</v>
      </c>
      <c r="B39" s="28">
        <f>SUM(B24:B38)</f>
        <v>378630</v>
      </c>
      <c r="C39" s="28">
        <f t="shared" ref="C39:Q39" si="8">SUM(C24:C38)</f>
        <v>358661</v>
      </c>
      <c r="D39" s="29">
        <f t="shared" si="8"/>
        <v>13469</v>
      </c>
      <c r="E39" s="28">
        <f t="shared" si="8"/>
        <v>3654</v>
      </c>
      <c r="F39" s="28">
        <f t="shared" si="8"/>
        <v>1681</v>
      </c>
      <c r="G39" s="28">
        <f t="shared" si="8"/>
        <v>3235</v>
      </c>
      <c r="H39" s="28">
        <f t="shared" si="8"/>
        <v>654</v>
      </c>
      <c r="I39" s="28">
        <f t="shared" si="8"/>
        <v>475</v>
      </c>
      <c r="J39" s="28">
        <f t="shared" si="8"/>
        <v>409</v>
      </c>
      <c r="K39" s="28">
        <f t="shared" si="8"/>
        <v>331</v>
      </c>
      <c r="L39" s="28">
        <f t="shared" si="8"/>
        <v>695</v>
      </c>
      <c r="M39" s="28">
        <f t="shared" si="8"/>
        <v>78</v>
      </c>
      <c r="N39" s="28">
        <f t="shared" si="8"/>
        <v>1817</v>
      </c>
      <c r="O39" s="28">
        <f t="shared" si="8"/>
        <v>0</v>
      </c>
      <c r="P39" s="28">
        <f t="shared" si="8"/>
        <v>0</v>
      </c>
      <c r="Q39" s="28">
        <f t="shared" si="8"/>
        <v>22558</v>
      </c>
      <c r="R39" s="30">
        <f>SUM(R24:R38)</f>
        <v>401186</v>
      </c>
    </row>
    <row r="41" spans="1:18" x14ac:dyDescent="0.25">
      <c r="B41" s="31"/>
      <c r="C41" s="31"/>
      <c r="D41" s="31"/>
      <c r="E41" s="31"/>
      <c r="F41" s="31"/>
      <c r="G41" s="31"/>
    </row>
    <row r="61" spans="2:9" ht="23.25" x14ac:dyDescent="0.35">
      <c r="B61" s="70" t="s">
        <v>42</v>
      </c>
      <c r="C61" s="70"/>
      <c r="D61" s="70"/>
      <c r="E61" s="70"/>
      <c r="F61" s="70"/>
      <c r="G61" s="70"/>
      <c r="H61" s="70"/>
      <c r="I61" s="70"/>
    </row>
  </sheetData>
  <sheetProtection algorithmName="SHA-512" hashValue="8eu6zwksvOU0ENQzEtWIC70D/nWmlOaqcPO9Kx9bdwVOGZwnhn5MyTIBlQ2uh5ZZh8HvML7/2fYH77DGTdAHUQ==" saltValue="p9F3bvn8ZC1009IAo6atCg==" spinCount="100000" sheet="1" objects="1" scenarios="1"/>
  <mergeCells count="38">
    <mergeCell ref="A21:A23"/>
    <mergeCell ref="B21:B23"/>
    <mergeCell ref="C21:D21"/>
    <mergeCell ref="E21:N21"/>
    <mergeCell ref="O21:Q21"/>
    <mergeCell ref="L22:L23"/>
    <mergeCell ref="M22:M23"/>
    <mergeCell ref="N22:N23"/>
    <mergeCell ref="O22:Q22"/>
    <mergeCell ref="C22:C23"/>
    <mergeCell ref="D22:D23"/>
    <mergeCell ref="E22:E23"/>
    <mergeCell ref="F22:F23"/>
    <mergeCell ref="G22:G23"/>
    <mergeCell ref="H22:H23"/>
    <mergeCell ref="I22:I23"/>
    <mergeCell ref="A1:A3"/>
    <mergeCell ref="B1:B3"/>
    <mergeCell ref="C1:D1"/>
    <mergeCell ref="E1:N1"/>
    <mergeCell ref="O1:Q1"/>
    <mergeCell ref="M2:M3"/>
    <mergeCell ref="N2:N3"/>
    <mergeCell ref="O2:Q2"/>
    <mergeCell ref="G2:G3"/>
    <mergeCell ref="H2:H3"/>
    <mergeCell ref="I2:I3"/>
    <mergeCell ref="J2:J3"/>
    <mergeCell ref="K2:K3"/>
    <mergeCell ref="L2:L3"/>
    <mergeCell ref="R21:R23"/>
    <mergeCell ref="J22:J23"/>
    <mergeCell ref="K22:K23"/>
    <mergeCell ref="R1:R3"/>
    <mergeCell ref="C2:C3"/>
    <mergeCell ref="D2:D3"/>
    <mergeCell ref="E2:E3"/>
    <mergeCell ref="F2:F3"/>
  </mergeCells>
  <pageMargins left="0.7" right="0.7" top="0.78740157499999996" bottom="0.78740157499999996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1B6F6D-A953-4900-9384-96DCAFB2DD10}">
  <dimension ref="A1:P78"/>
  <sheetViews>
    <sheetView topLeftCell="D43" zoomScale="70" zoomScaleNormal="70" workbookViewId="0">
      <selection activeCell="K54" sqref="K54"/>
    </sheetView>
  </sheetViews>
  <sheetFormatPr defaultRowHeight="15" x14ac:dyDescent="0.25"/>
  <cols>
    <col min="1" max="1" width="39" style="214" customWidth="1"/>
    <col min="2" max="13" width="10.7109375" style="214" customWidth="1"/>
    <col min="14" max="14" width="26.7109375" style="214" customWidth="1"/>
    <col min="15" max="16" width="3.5703125" customWidth="1"/>
  </cols>
  <sheetData>
    <row r="1" spans="1:16" x14ac:dyDescent="0.25">
      <c r="A1" s="129"/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  <c r="N1" s="131"/>
      <c r="O1" s="122"/>
      <c r="P1" s="122"/>
    </row>
    <row r="2" spans="1:16" ht="15.75" x14ac:dyDescent="0.25">
      <c r="A2" s="132" t="s">
        <v>83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1"/>
      <c r="O2" s="123"/>
      <c r="P2" s="122"/>
    </row>
    <row r="3" spans="1:16" ht="16.5" thickBot="1" x14ac:dyDescent="0.3">
      <c r="A3" s="132"/>
      <c r="B3" s="130"/>
      <c r="C3" s="130"/>
      <c r="D3" s="130"/>
      <c r="E3" s="130"/>
      <c r="F3" s="130"/>
      <c r="G3" s="130"/>
      <c r="H3" s="130"/>
      <c r="I3" s="130"/>
      <c r="J3" s="130"/>
      <c r="K3" s="130"/>
      <c r="L3" s="130"/>
      <c r="M3" s="130"/>
      <c r="N3" s="131"/>
      <c r="O3" s="123"/>
      <c r="P3" s="122"/>
    </row>
    <row r="4" spans="1:16" ht="27.6" customHeight="1" thickBot="1" x14ac:dyDescent="0.3">
      <c r="A4" s="133" t="s">
        <v>84</v>
      </c>
      <c r="B4" s="134">
        <v>2016</v>
      </c>
      <c r="C4" s="135" t="s">
        <v>85</v>
      </c>
      <c r="D4" s="135" t="s">
        <v>86</v>
      </c>
      <c r="E4" s="136">
        <v>2017</v>
      </c>
      <c r="F4" s="135" t="s">
        <v>85</v>
      </c>
      <c r="G4" s="135" t="s">
        <v>86</v>
      </c>
      <c r="H4" s="137">
        <v>2018</v>
      </c>
      <c r="I4" s="135" t="s">
        <v>87</v>
      </c>
      <c r="J4" s="135" t="s">
        <v>86</v>
      </c>
      <c r="K4" s="138">
        <v>2019</v>
      </c>
      <c r="L4" s="135" t="s">
        <v>85</v>
      </c>
      <c r="M4" s="135" t="s">
        <v>86</v>
      </c>
      <c r="N4" s="133" t="s">
        <v>88</v>
      </c>
      <c r="O4" s="124"/>
      <c r="P4" s="125"/>
    </row>
    <row r="5" spans="1:16" ht="15" customHeight="1" thickBot="1" x14ac:dyDescent="0.3">
      <c r="A5" s="139" t="s">
        <v>89</v>
      </c>
      <c r="B5" s="140"/>
      <c r="C5" s="140"/>
      <c r="D5" s="140"/>
      <c r="E5" s="140"/>
      <c r="F5" s="140"/>
      <c r="G5" s="140"/>
      <c r="H5" s="140"/>
      <c r="I5" s="140"/>
      <c r="J5" s="140"/>
      <c r="K5" s="140"/>
      <c r="L5" s="140"/>
      <c r="M5" s="140"/>
      <c r="N5" s="141"/>
      <c r="O5" s="123"/>
      <c r="P5" s="122"/>
    </row>
    <row r="6" spans="1:16" ht="15" customHeight="1" thickBot="1" x14ac:dyDescent="0.3">
      <c r="A6" s="142" t="s">
        <v>90</v>
      </c>
      <c r="B6" s="143">
        <v>2010</v>
      </c>
      <c r="C6" s="144"/>
      <c r="D6" s="144"/>
      <c r="E6" s="145">
        <v>2130</v>
      </c>
      <c r="F6" s="144"/>
      <c r="G6" s="144"/>
      <c r="H6" s="146">
        <v>1920</v>
      </c>
      <c r="I6" s="147">
        <v>1800</v>
      </c>
      <c r="J6" s="147">
        <v>120</v>
      </c>
      <c r="K6" s="148">
        <v>1780</v>
      </c>
      <c r="L6" s="147">
        <v>1677</v>
      </c>
      <c r="M6" s="147">
        <v>103</v>
      </c>
      <c r="N6" s="149"/>
      <c r="O6" s="123"/>
      <c r="P6" s="126">
        <v>1</v>
      </c>
    </row>
    <row r="7" spans="1:16" ht="15" customHeight="1" thickBot="1" x14ac:dyDescent="0.3">
      <c r="A7" s="142" t="s">
        <v>91</v>
      </c>
      <c r="B7" s="143">
        <v>635</v>
      </c>
      <c r="C7" s="144"/>
      <c r="D7" s="144"/>
      <c r="E7" s="145">
        <v>806</v>
      </c>
      <c r="F7" s="144"/>
      <c r="G7" s="144"/>
      <c r="H7" s="146">
        <v>510</v>
      </c>
      <c r="I7" s="147">
        <v>492</v>
      </c>
      <c r="J7" s="147">
        <v>18</v>
      </c>
      <c r="K7" s="148">
        <v>550</v>
      </c>
      <c r="L7" s="147">
        <v>533</v>
      </c>
      <c r="M7" s="147">
        <v>17</v>
      </c>
      <c r="N7" s="149"/>
      <c r="O7" s="123"/>
      <c r="P7" s="126">
        <v>2</v>
      </c>
    </row>
    <row r="8" spans="1:16" ht="15" customHeight="1" thickBot="1" x14ac:dyDescent="0.3">
      <c r="A8" s="142" t="s">
        <v>92</v>
      </c>
      <c r="B8" s="150">
        <v>24644</v>
      </c>
      <c r="C8" s="151"/>
      <c r="D8" s="151"/>
      <c r="E8" s="152">
        <v>26326</v>
      </c>
      <c r="F8" s="151"/>
      <c r="G8" s="151"/>
      <c r="H8" s="153">
        <v>26127</v>
      </c>
      <c r="I8" s="151"/>
      <c r="J8" s="151"/>
      <c r="K8" s="154">
        <v>33180</v>
      </c>
      <c r="L8" s="151"/>
      <c r="M8" s="151"/>
      <c r="N8" s="155"/>
      <c r="O8" s="127"/>
      <c r="P8" s="126">
        <v>3</v>
      </c>
    </row>
    <row r="9" spans="1:16" ht="15" customHeight="1" thickBot="1" x14ac:dyDescent="0.3">
      <c r="A9" s="142" t="s">
        <v>93</v>
      </c>
      <c r="B9" s="150">
        <v>5979</v>
      </c>
      <c r="C9" s="151"/>
      <c r="D9" s="151"/>
      <c r="E9" s="152">
        <v>1440</v>
      </c>
      <c r="F9" s="151"/>
      <c r="G9" s="151"/>
      <c r="H9" s="153">
        <v>5921</v>
      </c>
      <c r="I9" s="151"/>
      <c r="J9" s="151"/>
      <c r="K9" s="154">
        <v>4204</v>
      </c>
      <c r="L9" s="151"/>
      <c r="M9" s="151"/>
      <c r="N9" s="155"/>
      <c r="O9" s="127"/>
      <c r="P9" s="126">
        <v>4</v>
      </c>
    </row>
    <row r="10" spans="1:16" ht="15" customHeight="1" thickBot="1" x14ac:dyDescent="0.3">
      <c r="A10" s="142" t="s">
        <v>94</v>
      </c>
      <c r="B10" s="150">
        <v>452</v>
      </c>
      <c r="C10" s="151"/>
      <c r="D10" s="151"/>
      <c r="E10" s="152">
        <v>1603</v>
      </c>
      <c r="F10" s="151"/>
      <c r="G10" s="151"/>
      <c r="H10" s="153">
        <v>1352</v>
      </c>
      <c r="I10" s="151"/>
      <c r="J10" s="151"/>
      <c r="K10" s="154">
        <v>1885</v>
      </c>
      <c r="L10" s="151"/>
      <c r="M10" s="151"/>
      <c r="N10" s="155"/>
      <c r="O10" s="127"/>
      <c r="P10" s="126">
        <v>5</v>
      </c>
    </row>
    <row r="11" spans="1:16" ht="15" customHeight="1" thickBot="1" x14ac:dyDescent="0.3">
      <c r="A11" s="142" t="s">
        <v>95</v>
      </c>
      <c r="B11" s="150">
        <v>3449</v>
      </c>
      <c r="C11" s="151"/>
      <c r="D11" s="151"/>
      <c r="E11" s="152">
        <v>5240</v>
      </c>
      <c r="F11" s="151"/>
      <c r="G11" s="151"/>
      <c r="H11" s="153">
        <v>3921</v>
      </c>
      <c r="I11" s="151"/>
      <c r="J11" s="151"/>
      <c r="K11" s="154">
        <v>4292</v>
      </c>
      <c r="L11" s="151"/>
      <c r="M11" s="151"/>
      <c r="N11" s="155"/>
      <c r="O11" s="127"/>
      <c r="P11" s="126">
        <v>6</v>
      </c>
    </row>
    <row r="12" spans="1:16" ht="15" customHeight="1" thickBot="1" x14ac:dyDescent="0.3">
      <c r="A12" s="142" t="s">
        <v>96</v>
      </c>
      <c r="B12" s="150">
        <v>8303</v>
      </c>
      <c r="C12" s="151"/>
      <c r="D12" s="151"/>
      <c r="E12" s="152">
        <v>7964</v>
      </c>
      <c r="F12" s="151"/>
      <c r="G12" s="151"/>
      <c r="H12" s="153">
        <v>14893</v>
      </c>
      <c r="I12" s="151"/>
      <c r="J12" s="151"/>
      <c r="K12" s="154">
        <v>14794</v>
      </c>
      <c r="L12" s="151"/>
      <c r="M12" s="151"/>
      <c r="N12" s="155" t="s">
        <v>97</v>
      </c>
      <c r="O12" s="127"/>
      <c r="P12" s="126">
        <v>7</v>
      </c>
    </row>
    <row r="13" spans="1:16" ht="15" customHeight="1" thickBot="1" x14ac:dyDescent="0.3">
      <c r="A13" s="142" t="s">
        <v>98</v>
      </c>
      <c r="B13" s="150"/>
      <c r="C13" s="151"/>
      <c r="D13" s="151"/>
      <c r="E13" s="152">
        <v>3720</v>
      </c>
      <c r="F13" s="151"/>
      <c r="G13" s="151"/>
      <c r="H13" s="153"/>
      <c r="I13" s="151"/>
      <c r="J13" s="151"/>
      <c r="K13" s="154"/>
      <c r="L13" s="151"/>
      <c r="M13" s="151"/>
      <c r="N13" s="155" t="s">
        <v>99</v>
      </c>
      <c r="O13" s="127"/>
      <c r="P13" s="126">
        <v>8</v>
      </c>
    </row>
    <row r="14" spans="1:16" ht="15" customHeight="1" thickBot="1" x14ac:dyDescent="0.3">
      <c r="A14" s="142" t="s">
        <v>100</v>
      </c>
      <c r="B14" s="150">
        <v>40000</v>
      </c>
      <c r="C14" s="151"/>
      <c r="D14" s="151"/>
      <c r="E14" s="152">
        <v>35000</v>
      </c>
      <c r="F14" s="151"/>
      <c r="G14" s="151"/>
      <c r="H14" s="153">
        <v>20000</v>
      </c>
      <c r="I14" s="151"/>
      <c r="J14" s="151"/>
      <c r="K14" s="154">
        <v>20000</v>
      </c>
      <c r="L14" s="151"/>
      <c r="M14" s="151"/>
      <c r="N14" s="155" t="s">
        <v>101</v>
      </c>
      <c r="O14" s="127"/>
      <c r="P14" s="126">
        <v>9</v>
      </c>
    </row>
    <row r="15" spans="1:16" ht="15" customHeight="1" thickBot="1" x14ac:dyDescent="0.3">
      <c r="A15" s="142" t="s">
        <v>102</v>
      </c>
      <c r="B15" s="150">
        <v>242062</v>
      </c>
      <c r="C15" s="151">
        <v>145286</v>
      </c>
      <c r="D15" s="151">
        <v>99776</v>
      </c>
      <c r="E15" s="152">
        <v>254143</v>
      </c>
      <c r="F15" s="151"/>
      <c r="G15" s="151"/>
      <c r="H15" s="153">
        <v>273811</v>
      </c>
      <c r="I15" s="151"/>
      <c r="J15" s="151"/>
      <c r="K15" s="154">
        <v>274242</v>
      </c>
      <c r="L15" s="151"/>
      <c r="M15" s="151"/>
      <c r="N15" s="155"/>
      <c r="O15" s="127"/>
      <c r="P15" s="126">
        <v>10</v>
      </c>
    </row>
    <row r="16" spans="1:16" ht="15" customHeight="1" thickBot="1" x14ac:dyDescent="0.3">
      <c r="A16" s="142" t="s">
        <v>103</v>
      </c>
      <c r="B16" s="150">
        <v>10419</v>
      </c>
      <c r="C16" s="151"/>
      <c r="D16" s="151"/>
      <c r="E16" s="152">
        <v>10651</v>
      </c>
      <c r="F16" s="151"/>
      <c r="G16" s="151"/>
      <c r="H16" s="153">
        <v>11641</v>
      </c>
      <c r="I16" s="151"/>
      <c r="J16" s="151"/>
      <c r="K16" s="154">
        <v>10287</v>
      </c>
      <c r="L16" s="151"/>
      <c r="M16" s="151"/>
      <c r="N16" s="155"/>
      <c r="O16" s="127"/>
      <c r="P16" s="126">
        <v>11</v>
      </c>
    </row>
    <row r="17" spans="1:16" ht="15" customHeight="1" thickBot="1" x14ac:dyDescent="0.3">
      <c r="A17" s="142" t="s">
        <v>104</v>
      </c>
      <c r="B17" s="150">
        <v>17511</v>
      </c>
      <c r="C17" s="151"/>
      <c r="D17" s="151"/>
      <c r="E17" s="152">
        <v>16779</v>
      </c>
      <c r="F17" s="151"/>
      <c r="G17" s="151"/>
      <c r="H17" s="153">
        <v>16027</v>
      </c>
      <c r="I17" s="151"/>
      <c r="J17" s="151"/>
      <c r="K17" s="154">
        <v>15149</v>
      </c>
      <c r="L17" s="151"/>
      <c r="M17" s="151"/>
      <c r="N17" s="155"/>
      <c r="O17" s="127"/>
      <c r="P17" s="126">
        <v>12</v>
      </c>
    </row>
    <row r="18" spans="1:16" ht="15" customHeight="1" thickBot="1" x14ac:dyDescent="0.3">
      <c r="A18" s="142" t="s">
        <v>105</v>
      </c>
      <c r="B18" s="150">
        <v>4000</v>
      </c>
      <c r="C18" s="151"/>
      <c r="D18" s="151"/>
      <c r="E18" s="152">
        <v>3800</v>
      </c>
      <c r="F18" s="151"/>
      <c r="G18" s="151"/>
      <c r="H18" s="153">
        <v>10500</v>
      </c>
      <c r="I18" s="151"/>
      <c r="J18" s="151"/>
      <c r="K18" s="154">
        <v>10500</v>
      </c>
      <c r="L18" s="151"/>
      <c r="M18" s="151"/>
      <c r="N18" s="155" t="s">
        <v>106</v>
      </c>
      <c r="O18" s="127"/>
      <c r="P18" s="126">
        <v>13</v>
      </c>
    </row>
    <row r="19" spans="1:16" ht="15" customHeight="1" thickBot="1" x14ac:dyDescent="0.3">
      <c r="A19" s="142" t="s">
        <v>107</v>
      </c>
      <c r="B19" s="150">
        <v>15000</v>
      </c>
      <c r="C19" s="151"/>
      <c r="D19" s="151"/>
      <c r="E19" s="152">
        <v>10374</v>
      </c>
      <c r="F19" s="151"/>
      <c r="G19" s="151"/>
      <c r="H19" s="153">
        <v>13987</v>
      </c>
      <c r="I19" s="151"/>
      <c r="J19" s="151"/>
      <c r="K19" s="154">
        <v>20509</v>
      </c>
      <c r="L19" s="151"/>
      <c r="M19" s="151"/>
      <c r="N19" s="155" t="s">
        <v>108</v>
      </c>
      <c r="O19" s="127"/>
      <c r="P19" s="126">
        <v>14</v>
      </c>
    </row>
    <row r="20" spans="1:16" ht="15" customHeight="1" thickBot="1" x14ac:dyDescent="0.3">
      <c r="A20" s="142" t="s">
        <v>109</v>
      </c>
      <c r="B20" s="150">
        <v>20901</v>
      </c>
      <c r="C20" s="151">
        <v>19401</v>
      </c>
      <c r="D20" s="151">
        <v>1500</v>
      </c>
      <c r="E20" s="152">
        <v>19003</v>
      </c>
      <c r="F20" s="151">
        <v>17003</v>
      </c>
      <c r="G20" s="151">
        <v>2000</v>
      </c>
      <c r="H20" s="153">
        <v>18132</v>
      </c>
      <c r="I20" s="151">
        <v>17803</v>
      </c>
      <c r="J20" s="151">
        <v>329</v>
      </c>
      <c r="K20" s="154">
        <v>19430</v>
      </c>
      <c r="L20" s="151">
        <v>18780</v>
      </c>
      <c r="M20" s="151">
        <v>650</v>
      </c>
      <c r="N20" s="155"/>
      <c r="O20" s="127"/>
      <c r="P20" s="126">
        <v>15</v>
      </c>
    </row>
    <row r="21" spans="1:16" ht="15" customHeight="1" thickBot="1" x14ac:dyDescent="0.3">
      <c r="A21" s="142" t="s">
        <v>110</v>
      </c>
      <c r="B21" s="150">
        <v>3883</v>
      </c>
      <c r="C21" s="151"/>
      <c r="D21" s="151"/>
      <c r="E21" s="152">
        <v>4866</v>
      </c>
      <c r="F21" s="151"/>
      <c r="G21" s="151"/>
      <c r="H21" s="153">
        <v>11500</v>
      </c>
      <c r="I21" s="151"/>
      <c r="J21" s="151"/>
      <c r="K21" s="154">
        <v>13500</v>
      </c>
      <c r="L21" s="151"/>
      <c r="M21" s="151"/>
      <c r="N21" s="155"/>
      <c r="O21" s="127"/>
      <c r="P21" s="126">
        <v>16</v>
      </c>
    </row>
    <row r="22" spans="1:16" ht="15" customHeight="1" thickBot="1" x14ac:dyDescent="0.3">
      <c r="A22" s="142" t="s">
        <v>111</v>
      </c>
      <c r="B22" s="150">
        <v>492</v>
      </c>
      <c r="C22" s="151"/>
      <c r="D22" s="151">
        <v>50</v>
      </c>
      <c r="E22" s="152">
        <v>683</v>
      </c>
      <c r="F22" s="151"/>
      <c r="G22" s="151"/>
      <c r="H22" s="153">
        <v>513</v>
      </c>
      <c r="I22" s="151">
        <v>472</v>
      </c>
      <c r="J22" s="151">
        <v>41</v>
      </c>
      <c r="K22" s="154">
        <v>412</v>
      </c>
      <c r="L22" s="151">
        <v>328</v>
      </c>
      <c r="M22" s="151">
        <v>84</v>
      </c>
      <c r="N22" s="155"/>
      <c r="O22" s="128"/>
      <c r="P22" s="126">
        <v>17</v>
      </c>
    </row>
    <row r="23" spans="1:16" ht="15" customHeight="1" thickBot="1" x14ac:dyDescent="0.3">
      <c r="A23" s="156" t="s">
        <v>112</v>
      </c>
      <c r="B23" s="157"/>
      <c r="C23" s="157"/>
      <c r="D23" s="157"/>
      <c r="E23" s="157"/>
      <c r="F23" s="157"/>
      <c r="G23" s="157"/>
      <c r="H23" s="157"/>
      <c r="I23" s="157"/>
      <c r="J23" s="157"/>
      <c r="K23" s="157"/>
      <c r="L23" s="157"/>
      <c r="M23" s="157"/>
      <c r="N23" s="158"/>
      <c r="O23" s="123"/>
      <c r="P23" s="122"/>
    </row>
    <row r="24" spans="1:16" ht="15" customHeight="1" thickBot="1" x14ac:dyDescent="0.3">
      <c r="A24" s="159" t="s">
        <v>113</v>
      </c>
      <c r="B24" s="160">
        <v>540</v>
      </c>
      <c r="C24" s="161">
        <v>524</v>
      </c>
      <c r="D24" s="161">
        <v>16</v>
      </c>
      <c r="E24" s="162">
        <v>403</v>
      </c>
      <c r="F24" s="161">
        <v>395</v>
      </c>
      <c r="G24" s="161">
        <v>8</v>
      </c>
      <c r="H24" s="163">
        <v>451</v>
      </c>
      <c r="I24" s="161"/>
      <c r="J24" s="161"/>
      <c r="K24" s="164">
        <v>540</v>
      </c>
      <c r="L24" s="161">
        <v>528</v>
      </c>
      <c r="M24" s="161">
        <v>12</v>
      </c>
      <c r="N24" s="165"/>
      <c r="O24" s="123"/>
      <c r="P24" s="126">
        <v>18</v>
      </c>
    </row>
    <row r="25" spans="1:16" ht="15" customHeight="1" thickBot="1" x14ac:dyDescent="0.3">
      <c r="A25" s="159" t="s">
        <v>114</v>
      </c>
      <c r="B25" s="160">
        <v>81200</v>
      </c>
      <c r="C25" s="161"/>
      <c r="D25" s="161"/>
      <c r="E25" s="162">
        <v>83609</v>
      </c>
      <c r="F25" s="161"/>
      <c r="G25" s="161"/>
      <c r="H25" s="163"/>
      <c r="I25" s="161"/>
      <c r="J25" s="161"/>
      <c r="K25" s="164">
        <v>72524</v>
      </c>
      <c r="L25" s="161"/>
      <c r="M25" s="161"/>
      <c r="N25" s="165"/>
      <c r="O25" s="123"/>
      <c r="P25" s="126">
        <v>19</v>
      </c>
    </row>
    <row r="26" spans="1:16" ht="15" customHeight="1" thickBot="1" x14ac:dyDescent="0.3">
      <c r="A26" s="159" t="s">
        <v>115</v>
      </c>
      <c r="B26" s="160">
        <v>10745</v>
      </c>
      <c r="C26" s="161"/>
      <c r="D26" s="161"/>
      <c r="E26" s="162">
        <v>11609</v>
      </c>
      <c r="F26" s="161"/>
      <c r="G26" s="161"/>
      <c r="H26" s="163">
        <v>14893</v>
      </c>
      <c r="I26" s="161">
        <v>13552</v>
      </c>
      <c r="J26" s="161">
        <v>1541</v>
      </c>
      <c r="K26" s="164">
        <v>14686</v>
      </c>
      <c r="L26" s="161">
        <v>13540</v>
      </c>
      <c r="M26" s="161">
        <v>1146</v>
      </c>
      <c r="N26" s="165"/>
      <c r="O26" s="123"/>
      <c r="P26" s="126">
        <v>20</v>
      </c>
    </row>
    <row r="27" spans="1:16" ht="15" customHeight="1" thickBot="1" x14ac:dyDescent="0.3">
      <c r="A27" s="159" t="s">
        <v>116</v>
      </c>
      <c r="B27" s="160">
        <v>450</v>
      </c>
      <c r="C27" s="161">
        <v>450</v>
      </c>
      <c r="D27" s="161"/>
      <c r="E27" s="162">
        <v>426</v>
      </c>
      <c r="F27" s="161">
        <v>426</v>
      </c>
      <c r="G27" s="161"/>
      <c r="H27" s="163">
        <v>321</v>
      </c>
      <c r="I27" s="161"/>
      <c r="J27" s="161"/>
      <c r="K27" s="164">
        <v>928</v>
      </c>
      <c r="L27" s="161">
        <v>928</v>
      </c>
      <c r="M27" s="161">
        <v>0</v>
      </c>
      <c r="N27" s="165"/>
      <c r="O27" s="123"/>
      <c r="P27" s="126">
        <v>21</v>
      </c>
    </row>
    <row r="28" spans="1:16" ht="15" customHeight="1" thickBot="1" x14ac:dyDescent="0.3">
      <c r="A28" s="159" t="s">
        <v>117</v>
      </c>
      <c r="B28" s="160">
        <v>5654</v>
      </c>
      <c r="C28" s="161">
        <v>15654</v>
      </c>
      <c r="D28" s="161">
        <v>500</v>
      </c>
      <c r="E28" s="162">
        <v>5330</v>
      </c>
      <c r="F28" s="161">
        <v>5180</v>
      </c>
      <c r="G28" s="161">
        <v>130</v>
      </c>
      <c r="H28" s="163">
        <v>5427</v>
      </c>
      <c r="I28" s="161"/>
      <c r="J28" s="161"/>
      <c r="K28" s="164">
        <v>5222</v>
      </c>
      <c r="L28" s="161"/>
      <c r="M28" s="161"/>
      <c r="N28" s="165" t="s">
        <v>118</v>
      </c>
      <c r="O28" s="123"/>
      <c r="P28" s="126">
        <v>22</v>
      </c>
    </row>
    <row r="29" spans="1:16" ht="15" customHeight="1" thickBot="1" x14ac:dyDescent="0.3">
      <c r="A29" s="159" t="s">
        <v>119</v>
      </c>
      <c r="B29" s="160">
        <v>2075</v>
      </c>
      <c r="C29" s="161"/>
      <c r="D29" s="161"/>
      <c r="E29" s="162">
        <v>2366</v>
      </c>
      <c r="F29" s="161"/>
      <c r="G29" s="161"/>
      <c r="H29" s="163">
        <v>2044</v>
      </c>
      <c r="I29" s="161"/>
      <c r="J29" s="161"/>
      <c r="K29" s="164">
        <v>2310</v>
      </c>
      <c r="L29" s="161"/>
      <c r="M29" s="161"/>
      <c r="N29" s="165" t="s">
        <v>118</v>
      </c>
      <c r="O29" s="123"/>
      <c r="P29" s="126">
        <v>23</v>
      </c>
    </row>
    <row r="30" spans="1:16" ht="15" customHeight="1" thickBot="1" x14ac:dyDescent="0.3">
      <c r="A30" s="159" t="s">
        <v>120</v>
      </c>
      <c r="B30" s="160">
        <v>800</v>
      </c>
      <c r="C30" s="161"/>
      <c r="D30" s="161"/>
      <c r="E30" s="162"/>
      <c r="F30" s="161"/>
      <c r="G30" s="161"/>
      <c r="H30" s="163">
        <v>800</v>
      </c>
      <c r="I30" s="161"/>
      <c r="J30" s="161"/>
      <c r="K30" s="164">
        <v>800</v>
      </c>
      <c r="L30" s="161"/>
      <c r="M30" s="161"/>
      <c r="N30" s="165" t="s">
        <v>118</v>
      </c>
      <c r="O30" s="123"/>
      <c r="P30" s="126">
        <v>24</v>
      </c>
    </row>
    <row r="31" spans="1:16" ht="15" customHeight="1" thickBot="1" x14ac:dyDescent="0.3">
      <c r="A31" s="159" t="s">
        <v>121</v>
      </c>
      <c r="B31" s="160">
        <v>152000</v>
      </c>
      <c r="C31" s="161">
        <v>22800</v>
      </c>
      <c r="D31" s="161">
        <v>129200</v>
      </c>
      <c r="E31" s="162">
        <v>152000</v>
      </c>
      <c r="F31" s="161">
        <v>114000</v>
      </c>
      <c r="G31" s="161">
        <v>38000</v>
      </c>
      <c r="H31" s="163">
        <v>162500</v>
      </c>
      <c r="I31" s="161"/>
      <c r="J31" s="161"/>
      <c r="K31" s="164">
        <v>169500</v>
      </c>
      <c r="L31" s="161"/>
      <c r="M31" s="161"/>
      <c r="N31" s="165" t="s">
        <v>122</v>
      </c>
      <c r="O31" s="123"/>
      <c r="P31" s="126">
        <v>25</v>
      </c>
    </row>
    <row r="32" spans="1:16" ht="15" customHeight="1" thickBot="1" x14ac:dyDescent="0.3">
      <c r="A32" s="159" t="s">
        <v>123</v>
      </c>
      <c r="B32" s="160">
        <v>606</v>
      </c>
      <c r="C32" s="161"/>
      <c r="D32" s="161"/>
      <c r="E32" s="162">
        <v>133</v>
      </c>
      <c r="F32" s="161">
        <v>133</v>
      </c>
      <c r="G32" s="161">
        <v>0</v>
      </c>
      <c r="H32" s="163">
        <v>161</v>
      </c>
      <c r="I32" s="161"/>
      <c r="J32" s="161"/>
      <c r="K32" s="164">
        <v>197</v>
      </c>
      <c r="L32" s="161"/>
      <c r="M32" s="161"/>
      <c r="N32" s="165"/>
      <c r="O32" s="123"/>
      <c r="P32" s="126">
        <v>26</v>
      </c>
    </row>
    <row r="33" spans="1:16" ht="15" customHeight="1" thickBot="1" x14ac:dyDescent="0.3">
      <c r="A33" s="159" t="s">
        <v>124</v>
      </c>
      <c r="B33" s="160">
        <v>16099</v>
      </c>
      <c r="C33" s="161">
        <v>15541</v>
      </c>
      <c r="D33" s="161">
        <v>558</v>
      </c>
      <c r="E33" s="162">
        <v>16043</v>
      </c>
      <c r="F33" s="161">
        <v>15671</v>
      </c>
      <c r="G33" s="161">
        <v>372</v>
      </c>
      <c r="H33" s="163">
        <v>25492</v>
      </c>
      <c r="I33" s="161">
        <v>24728</v>
      </c>
      <c r="J33" s="161">
        <v>764</v>
      </c>
      <c r="K33" s="164">
        <v>18152</v>
      </c>
      <c r="L33" s="161">
        <v>18033</v>
      </c>
      <c r="M33" s="161">
        <v>119</v>
      </c>
      <c r="N33" s="165" t="s">
        <v>125</v>
      </c>
      <c r="O33" s="123"/>
      <c r="P33" s="126">
        <v>27</v>
      </c>
    </row>
    <row r="34" spans="1:16" ht="15" customHeight="1" thickBot="1" x14ac:dyDescent="0.3">
      <c r="A34" s="159" t="s">
        <v>126</v>
      </c>
      <c r="B34" s="160">
        <v>25000</v>
      </c>
      <c r="C34" s="161"/>
      <c r="D34" s="161"/>
      <c r="E34" s="162">
        <v>26000</v>
      </c>
      <c r="F34" s="161"/>
      <c r="G34" s="161"/>
      <c r="H34" s="163">
        <v>23000</v>
      </c>
      <c r="I34" s="161"/>
      <c r="J34" s="161"/>
      <c r="K34" s="164">
        <v>14321</v>
      </c>
      <c r="L34" s="161"/>
      <c r="M34" s="161"/>
      <c r="N34" s="165" t="s">
        <v>118</v>
      </c>
      <c r="O34" s="123"/>
      <c r="P34" s="126">
        <v>28</v>
      </c>
    </row>
    <row r="35" spans="1:16" ht="15" customHeight="1" thickBot="1" x14ac:dyDescent="0.3">
      <c r="A35" s="159" t="s">
        <v>127</v>
      </c>
      <c r="B35" s="160">
        <v>18873</v>
      </c>
      <c r="C35" s="161">
        <v>18091</v>
      </c>
      <c r="D35" s="161">
        <v>782</v>
      </c>
      <c r="E35" s="162">
        <v>15134</v>
      </c>
      <c r="F35" s="161">
        <v>13585</v>
      </c>
      <c r="G35" s="161">
        <v>1549</v>
      </c>
      <c r="H35" s="163">
        <v>13108</v>
      </c>
      <c r="I35" s="161"/>
      <c r="J35" s="161"/>
      <c r="K35" s="164">
        <v>14853</v>
      </c>
      <c r="L35" s="161"/>
      <c r="M35" s="161"/>
      <c r="N35" s="165" t="s">
        <v>118</v>
      </c>
      <c r="O35" s="123"/>
      <c r="P35" s="126">
        <v>29</v>
      </c>
    </row>
    <row r="36" spans="1:16" ht="15" customHeight="1" thickBot="1" x14ac:dyDescent="0.3">
      <c r="A36" s="159" t="s">
        <v>128</v>
      </c>
      <c r="B36" s="160">
        <v>143000</v>
      </c>
      <c r="C36" s="161">
        <v>139000</v>
      </c>
      <c r="D36" s="161">
        <v>4000</v>
      </c>
      <c r="E36" s="162">
        <v>147500</v>
      </c>
      <c r="F36" s="161">
        <v>140125</v>
      </c>
      <c r="G36" s="161">
        <v>7375</v>
      </c>
      <c r="H36" s="163">
        <v>144000</v>
      </c>
      <c r="I36" s="161">
        <v>141000</v>
      </c>
      <c r="J36" s="161">
        <v>3000</v>
      </c>
      <c r="K36" s="164">
        <v>145000</v>
      </c>
      <c r="L36" s="161">
        <v>142000</v>
      </c>
      <c r="M36" s="161">
        <v>3000</v>
      </c>
      <c r="N36" s="165"/>
      <c r="O36" s="123"/>
      <c r="P36" s="126">
        <v>30</v>
      </c>
    </row>
    <row r="37" spans="1:16" ht="15" customHeight="1" thickBot="1" x14ac:dyDescent="0.3">
      <c r="A37" s="159" t="s">
        <v>129</v>
      </c>
      <c r="B37" s="160"/>
      <c r="C37" s="161"/>
      <c r="D37" s="161"/>
      <c r="E37" s="162">
        <v>2798</v>
      </c>
      <c r="F37" s="161"/>
      <c r="G37" s="161"/>
      <c r="H37" s="163"/>
      <c r="I37" s="161"/>
      <c r="J37" s="161"/>
      <c r="K37" s="164">
        <v>2532</v>
      </c>
      <c r="L37" s="161"/>
      <c r="M37" s="161"/>
      <c r="N37" s="165" t="s">
        <v>118</v>
      </c>
      <c r="O37" s="123"/>
      <c r="P37" s="126">
        <v>31</v>
      </c>
    </row>
    <row r="38" spans="1:16" ht="15" customHeight="1" thickBot="1" x14ac:dyDescent="0.3">
      <c r="A38" s="159" t="s">
        <v>130</v>
      </c>
      <c r="B38" s="166">
        <v>238347</v>
      </c>
      <c r="C38" s="167"/>
      <c r="D38" s="167"/>
      <c r="E38" s="168">
        <v>239617</v>
      </c>
      <c r="F38" s="167"/>
      <c r="G38" s="167"/>
      <c r="H38" s="169">
        <v>242521</v>
      </c>
      <c r="I38" s="167"/>
      <c r="J38" s="167"/>
      <c r="K38" s="170">
        <v>265719</v>
      </c>
      <c r="L38" s="167">
        <v>207917</v>
      </c>
      <c r="M38" s="167">
        <v>57802</v>
      </c>
      <c r="N38" s="171"/>
      <c r="O38" s="123"/>
      <c r="P38" s="126">
        <v>32</v>
      </c>
    </row>
    <row r="39" spans="1:16" ht="15" customHeight="1" thickBot="1" x14ac:dyDescent="0.3">
      <c r="A39" s="159" t="s">
        <v>131</v>
      </c>
      <c r="B39" s="172">
        <v>32992</v>
      </c>
      <c r="C39" s="173"/>
      <c r="D39" s="173"/>
      <c r="E39" s="174">
        <v>33087</v>
      </c>
      <c r="F39" s="173"/>
      <c r="G39" s="173"/>
      <c r="H39" s="175">
        <v>33000</v>
      </c>
      <c r="I39" s="173"/>
      <c r="J39" s="173"/>
      <c r="K39" s="176">
        <v>33150</v>
      </c>
      <c r="L39" s="173"/>
      <c r="M39" s="173"/>
      <c r="N39" s="177"/>
      <c r="O39" s="123"/>
      <c r="P39" s="126">
        <v>33</v>
      </c>
    </row>
    <row r="40" spans="1:16" ht="15" customHeight="1" thickBot="1" x14ac:dyDescent="0.3">
      <c r="A40" s="159" t="s">
        <v>132</v>
      </c>
      <c r="B40" s="143">
        <v>23000</v>
      </c>
      <c r="C40" s="147"/>
      <c r="D40" s="147"/>
      <c r="E40" s="145">
        <v>24500</v>
      </c>
      <c r="F40" s="147"/>
      <c r="G40" s="147"/>
      <c r="H40" s="146">
        <v>24000</v>
      </c>
      <c r="I40" s="147"/>
      <c r="J40" s="147"/>
      <c r="K40" s="148">
        <v>24000</v>
      </c>
      <c r="L40" s="147"/>
      <c r="M40" s="147"/>
      <c r="N40" s="165" t="s">
        <v>118</v>
      </c>
      <c r="O40" s="123"/>
      <c r="P40" s="126">
        <v>34</v>
      </c>
    </row>
    <row r="41" spans="1:16" ht="15" customHeight="1" thickBot="1" x14ac:dyDescent="0.3">
      <c r="A41" s="159" t="s">
        <v>133</v>
      </c>
      <c r="B41" s="143">
        <v>12636</v>
      </c>
      <c r="C41" s="147">
        <v>11807</v>
      </c>
      <c r="D41" s="147">
        <v>829</v>
      </c>
      <c r="E41" s="145">
        <v>15573</v>
      </c>
      <c r="F41" s="147">
        <v>14016</v>
      </c>
      <c r="G41" s="147">
        <v>1557</v>
      </c>
      <c r="H41" s="146">
        <v>24496</v>
      </c>
      <c r="I41" s="147"/>
      <c r="J41" s="147"/>
      <c r="K41" s="148">
        <v>18338</v>
      </c>
      <c r="L41" s="147"/>
      <c r="M41" s="147"/>
      <c r="N41" s="165" t="s">
        <v>134</v>
      </c>
      <c r="O41" s="123"/>
      <c r="P41" s="126">
        <v>35</v>
      </c>
    </row>
    <row r="42" spans="1:16" ht="15" customHeight="1" thickBot="1" x14ac:dyDescent="0.3">
      <c r="A42" s="159" t="s">
        <v>135</v>
      </c>
      <c r="B42" s="143"/>
      <c r="C42" s="147"/>
      <c r="D42" s="147"/>
      <c r="E42" s="145"/>
      <c r="F42" s="147"/>
      <c r="G42" s="147"/>
      <c r="H42" s="146">
        <v>2000</v>
      </c>
      <c r="I42" s="147"/>
      <c r="J42" s="147"/>
      <c r="K42" s="148">
        <v>1800</v>
      </c>
      <c r="L42" s="147"/>
      <c r="M42" s="147"/>
      <c r="N42" s="165"/>
      <c r="O42" s="123"/>
      <c r="P42" s="126">
        <v>36</v>
      </c>
    </row>
    <row r="43" spans="1:16" ht="15" customHeight="1" thickBot="1" x14ac:dyDescent="0.3">
      <c r="A43" s="156" t="s">
        <v>136</v>
      </c>
      <c r="B43" s="178"/>
      <c r="C43" s="178"/>
      <c r="D43" s="178"/>
      <c r="E43" s="178"/>
      <c r="F43" s="178"/>
      <c r="G43" s="178"/>
      <c r="H43" s="178"/>
      <c r="I43" s="178"/>
      <c r="J43" s="178"/>
      <c r="K43" s="178"/>
      <c r="L43" s="178"/>
      <c r="M43" s="178"/>
      <c r="N43" s="179"/>
      <c r="O43" s="123"/>
      <c r="P43" s="122"/>
    </row>
    <row r="44" spans="1:16" ht="15" customHeight="1" thickBot="1" x14ac:dyDescent="0.3">
      <c r="A44" s="180" t="s">
        <v>137</v>
      </c>
      <c r="B44" s="181">
        <v>67000</v>
      </c>
      <c r="C44" s="182">
        <v>49000</v>
      </c>
      <c r="D44" s="183">
        <v>19000</v>
      </c>
      <c r="E44" s="184">
        <v>68000</v>
      </c>
      <c r="F44" s="183">
        <v>47000</v>
      </c>
      <c r="G44" s="183">
        <v>21000</v>
      </c>
      <c r="H44" s="185">
        <v>50000</v>
      </c>
      <c r="I44" s="183">
        <v>33000</v>
      </c>
      <c r="J44" s="183">
        <v>17000</v>
      </c>
      <c r="K44" s="186">
        <v>68502</v>
      </c>
      <c r="L44" s="183">
        <v>50018</v>
      </c>
      <c r="M44" s="183">
        <v>18484</v>
      </c>
      <c r="N44" s="187"/>
      <c r="O44" s="123"/>
      <c r="P44" s="126">
        <v>37</v>
      </c>
    </row>
    <row r="45" spans="1:16" ht="15" customHeight="1" thickBot="1" x14ac:dyDescent="0.3">
      <c r="A45" s="180" t="s">
        <v>138</v>
      </c>
      <c r="B45" s="181">
        <v>17574</v>
      </c>
      <c r="C45" s="182"/>
      <c r="D45" s="183"/>
      <c r="E45" s="184">
        <v>16503</v>
      </c>
      <c r="F45" s="183"/>
      <c r="G45" s="183"/>
      <c r="H45" s="185">
        <v>14960</v>
      </c>
      <c r="I45" s="183"/>
      <c r="J45" s="183"/>
      <c r="K45" s="186">
        <v>14215</v>
      </c>
      <c r="L45" s="183"/>
      <c r="M45" s="183"/>
      <c r="N45" s="188"/>
      <c r="O45" s="123"/>
      <c r="P45" s="126">
        <v>38</v>
      </c>
    </row>
    <row r="46" spans="1:16" ht="15" customHeight="1" thickBot="1" x14ac:dyDescent="0.3">
      <c r="A46" s="180" t="s">
        <v>139</v>
      </c>
      <c r="B46" s="181">
        <v>5000</v>
      </c>
      <c r="C46" s="189"/>
      <c r="D46" s="183"/>
      <c r="E46" s="184">
        <v>3500</v>
      </c>
      <c r="F46" s="183"/>
      <c r="G46" s="183"/>
      <c r="H46" s="185">
        <v>7000</v>
      </c>
      <c r="I46" s="183"/>
      <c r="J46" s="183"/>
      <c r="K46" s="186">
        <v>3000</v>
      </c>
      <c r="L46" s="183"/>
      <c r="M46" s="183"/>
      <c r="N46" s="188" t="s">
        <v>140</v>
      </c>
      <c r="O46" s="123"/>
      <c r="P46" s="126">
        <v>39</v>
      </c>
    </row>
    <row r="47" spans="1:16" ht="15" customHeight="1" thickBot="1" x14ac:dyDescent="0.3">
      <c r="A47" s="190" t="s">
        <v>141</v>
      </c>
      <c r="B47" s="191">
        <v>8500</v>
      </c>
      <c r="C47" s="192"/>
      <c r="D47" s="189"/>
      <c r="E47" s="193">
        <v>7678</v>
      </c>
      <c r="F47" s="194"/>
      <c r="G47" s="194"/>
      <c r="H47" s="195">
        <v>4565</v>
      </c>
      <c r="I47" s="194"/>
      <c r="J47" s="194"/>
      <c r="K47" s="196">
        <v>4497</v>
      </c>
      <c r="L47" s="194"/>
      <c r="M47" s="194"/>
      <c r="N47" s="171" t="s">
        <v>142</v>
      </c>
      <c r="O47" s="123"/>
      <c r="P47" s="126">
        <v>40</v>
      </c>
    </row>
    <row r="48" spans="1:16" ht="15" customHeight="1" thickBot="1" x14ac:dyDescent="0.3">
      <c r="A48" s="197" t="s">
        <v>143</v>
      </c>
      <c r="B48" s="191"/>
      <c r="C48" s="192"/>
      <c r="D48" s="189"/>
      <c r="E48" s="198">
        <v>26622</v>
      </c>
      <c r="F48" s="199"/>
      <c r="G48" s="199"/>
      <c r="H48" s="200">
        <v>27160</v>
      </c>
      <c r="I48" s="199"/>
      <c r="J48" s="199"/>
      <c r="K48" s="201">
        <v>26940</v>
      </c>
      <c r="L48" s="199"/>
      <c r="M48" s="199"/>
      <c r="N48" s="165"/>
      <c r="O48" s="123"/>
      <c r="P48" s="126">
        <v>41</v>
      </c>
    </row>
    <row r="49" spans="1:16" ht="15" customHeight="1" thickBot="1" x14ac:dyDescent="0.3">
      <c r="A49" s="197" t="s">
        <v>144</v>
      </c>
      <c r="B49" s="191">
        <v>54525</v>
      </c>
      <c r="C49" s="192"/>
      <c r="D49" s="189"/>
      <c r="E49" s="198">
        <v>59109</v>
      </c>
      <c r="F49" s="199"/>
      <c r="G49" s="199"/>
      <c r="H49" s="200">
        <v>54128</v>
      </c>
      <c r="I49" s="199"/>
      <c r="J49" s="199"/>
      <c r="K49" s="201">
        <v>57445</v>
      </c>
      <c r="L49" s="199"/>
      <c r="M49" s="199"/>
      <c r="N49" s="165"/>
      <c r="O49" s="123"/>
      <c r="P49" s="126">
        <v>42</v>
      </c>
    </row>
    <row r="50" spans="1:16" ht="15" customHeight="1" thickBot="1" x14ac:dyDescent="0.3">
      <c r="A50" s="197" t="s">
        <v>145</v>
      </c>
      <c r="B50" s="191">
        <v>692</v>
      </c>
      <c r="C50" s="192"/>
      <c r="D50" s="189"/>
      <c r="E50" s="198">
        <v>979</v>
      </c>
      <c r="F50" s="199"/>
      <c r="G50" s="199"/>
      <c r="H50" s="200">
        <v>300</v>
      </c>
      <c r="I50" s="199"/>
      <c r="J50" s="199"/>
      <c r="K50" s="201">
        <v>600</v>
      </c>
      <c r="L50" s="199"/>
      <c r="M50" s="199"/>
      <c r="N50" s="165" t="s">
        <v>146</v>
      </c>
      <c r="O50" s="123"/>
      <c r="P50" s="126">
        <v>43</v>
      </c>
    </row>
    <row r="51" spans="1:16" ht="15" customHeight="1" thickBot="1" x14ac:dyDescent="0.3">
      <c r="A51" s="197" t="s">
        <v>147</v>
      </c>
      <c r="B51" s="191">
        <v>13179</v>
      </c>
      <c r="C51" s="192"/>
      <c r="D51" s="189"/>
      <c r="E51" s="198">
        <v>13450</v>
      </c>
      <c r="F51" s="199"/>
      <c r="G51" s="199"/>
      <c r="H51" s="200">
        <v>13865</v>
      </c>
      <c r="I51" s="199"/>
      <c r="J51" s="199"/>
      <c r="K51" s="201">
        <v>13905</v>
      </c>
      <c r="L51" s="199"/>
      <c r="M51" s="199"/>
      <c r="N51" s="165"/>
      <c r="O51" s="123"/>
      <c r="P51" s="126">
        <v>44</v>
      </c>
    </row>
    <row r="52" spans="1:16" ht="15" customHeight="1" thickBot="1" x14ac:dyDescent="0.3">
      <c r="A52" s="197" t="s">
        <v>148</v>
      </c>
      <c r="B52" s="191">
        <v>1610</v>
      </c>
      <c r="C52" s="192"/>
      <c r="D52" s="189"/>
      <c r="E52" s="198">
        <v>1477</v>
      </c>
      <c r="F52" s="199"/>
      <c r="G52" s="199"/>
      <c r="H52" s="200">
        <v>1969</v>
      </c>
      <c r="I52" s="199"/>
      <c r="J52" s="199"/>
      <c r="K52" s="201">
        <v>2700</v>
      </c>
      <c r="L52" s="199"/>
      <c r="M52" s="199"/>
      <c r="N52" s="165"/>
      <c r="O52" s="123"/>
      <c r="P52" s="126">
        <v>45</v>
      </c>
    </row>
    <row r="53" spans="1:16" ht="15" customHeight="1" thickBot="1" x14ac:dyDescent="0.3">
      <c r="A53" s="197" t="s">
        <v>149</v>
      </c>
      <c r="B53" s="191">
        <v>2317</v>
      </c>
      <c r="C53" s="192"/>
      <c r="D53" s="189"/>
      <c r="E53" s="198">
        <v>1967</v>
      </c>
      <c r="F53" s="199"/>
      <c r="G53" s="199"/>
      <c r="H53" s="200">
        <v>2270</v>
      </c>
      <c r="I53" s="199"/>
      <c r="J53" s="199"/>
      <c r="K53" s="201">
        <v>2263</v>
      </c>
      <c r="L53" s="199"/>
      <c r="M53" s="199"/>
      <c r="N53" s="165"/>
      <c r="O53" s="123"/>
      <c r="P53" s="126">
        <v>46</v>
      </c>
    </row>
    <row r="54" spans="1:16" ht="15" customHeight="1" thickBot="1" x14ac:dyDescent="0.3">
      <c r="A54" s="197" t="s">
        <v>150</v>
      </c>
      <c r="B54" s="191">
        <v>3123</v>
      </c>
      <c r="C54" s="192"/>
      <c r="D54" s="189"/>
      <c r="E54" s="198">
        <v>2963</v>
      </c>
      <c r="F54" s="199"/>
      <c r="G54" s="199"/>
      <c r="H54" s="200">
        <v>3476</v>
      </c>
      <c r="I54" s="199"/>
      <c r="J54" s="199"/>
      <c r="K54" s="201">
        <v>3198</v>
      </c>
      <c r="L54" s="199"/>
      <c r="M54" s="199"/>
      <c r="N54" s="165"/>
      <c r="O54" s="123"/>
      <c r="P54" s="126">
        <v>47</v>
      </c>
    </row>
    <row r="55" spans="1:16" ht="15" customHeight="1" thickBot="1" x14ac:dyDescent="0.3">
      <c r="A55" s="197" t="s">
        <v>151</v>
      </c>
      <c r="B55" s="191">
        <v>37976</v>
      </c>
      <c r="C55" s="192"/>
      <c r="D55" s="189"/>
      <c r="E55" s="198">
        <v>43819</v>
      </c>
      <c r="F55" s="199"/>
      <c r="G55" s="199"/>
      <c r="H55" s="200">
        <v>28055</v>
      </c>
      <c r="I55" s="199"/>
      <c r="J55" s="199"/>
      <c r="K55" s="201">
        <v>35310</v>
      </c>
      <c r="L55" s="199">
        <v>34522</v>
      </c>
      <c r="M55" s="199">
        <v>788</v>
      </c>
      <c r="N55" s="165"/>
      <c r="O55" s="123"/>
      <c r="P55" s="126">
        <v>48</v>
      </c>
    </row>
    <row r="56" spans="1:16" ht="15" customHeight="1" thickBot="1" x14ac:dyDescent="0.3">
      <c r="A56" s="197" t="s">
        <v>152</v>
      </c>
      <c r="B56" s="191">
        <v>2000</v>
      </c>
      <c r="C56" s="192"/>
      <c r="D56" s="189"/>
      <c r="E56" s="198">
        <v>3000</v>
      </c>
      <c r="F56" s="199"/>
      <c r="G56" s="199"/>
      <c r="H56" s="200">
        <v>2000</v>
      </c>
      <c r="I56" s="199"/>
      <c r="J56" s="199"/>
      <c r="K56" s="201">
        <v>3000</v>
      </c>
      <c r="L56" s="199"/>
      <c r="M56" s="199"/>
      <c r="N56" s="165" t="s">
        <v>153</v>
      </c>
      <c r="O56" s="123"/>
      <c r="P56" s="126">
        <v>49</v>
      </c>
    </row>
    <row r="57" spans="1:16" ht="15" customHeight="1" thickBot="1" x14ac:dyDescent="0.3">
      <c r="A57" s="197" t="s">
        <v>154</v>
      </c>
      <c r="B57" s="191">
        <v>8132</v>
      </c>
      <c r="C57" s="192"/>
      <c r="D57" s="189"/>
      <c r="E57" s="198">
        <v>7458</v>
      </c>
      <c r="F57" s="199"/>
      <c r="G57" s="199"/>
      <c r="H57" s="200">
        <v>8976</v>
      </c>
      <c r="I57" s="199"/>
      <c r="J57" s="199"/>
      <c r="K57" s="201">
        <v>8790</v>
      </c>
      <c r="L57" s="199"/>
      <c r="M57" s="199"/>
      <c r="N57" s="165"/>
      <c r="O57" s="123"/>
      <c r="P57" s="126">
        <v>50</v>
      </c>
    </row>
    <row r="58" spans="1:16" ht="15" customHeight="1" thickBot="1" x14ac:dyDescent="0.3">
      <c r="A58" s="197" t="s">
        <v>155</v>
      </c>
      <c r="B58" s="191">
        <v>2250</v>
      </c>
      <c r="C58" s="192">
        <v>2000</v>
      </c>
      <c r="D58" s="189">
        <v>250</v>
      </c>
      <c r="E58" s="198">
        <v>2000</v>
      </c>
      <c r="F58" s="199"/>
      <c r="G58" s="199"/>
      <c r="H58" s="200">
        <v>0</v>
      </c>
      <c r="I58" s="199"/>
      <c r="J58" s="199"/>
      <c r="K58" s="201">
        <v>0</v>
      </c>
      <c r="L58" s="199"/>
      <c r="M58" s="199"/>
      <c r="N58" s="165" t="s">
        <v>156</v>
      </c>
      <c r="O58" s="123"/>
      <c r="P58" s="126">
        <v>51</v>
      </c>
    </row>
    <row r="59" spans="1:16" ht="15" customHeight="1" thickBot="1" x14ac:dyDescent="0.3">
      <c r="A59" s="197" t="s">
        <v>157</v>
      </c>
      <c r="B59" s="191">
        <v>87</v>
      </c>
      <c r="C59" s="192"/>
      <c r="D59" s="189"/>
      <c r="E59" s="198">
        <v>380</v>
      </c>
      <c r="F59" s="199"/>
      <c r="G59" s="199"/>
      <c r="H59" s="200">
        <v>79</v>
      </c>
      <c r="I59" s="199"/>
      <c r="J59" s="199"/>
      <c r="K59" s="201">
        <v>124</v>
      </c>
      <c r="L59" s="199"/>
      <c r="M59" s="199"/>
      <c r="N59" s="165"/>
      <c r="O59" s="123"/>
      <c r="P59" s="126">
        <v>52</v>
      </c>
    </row>
    <row r="60" spans="1:16" ht="15" customHeight="1" thickBot="1" x14ac:dyDescent="0.3">
      <c r="A60" s="197" t="s">
        <v>158</v>
      </c>
      <c r="B60" s="191">
        <v>10500</v>
      </c>
      <c r="C60" s="192"/>
      <c r="D60" s="189"/>
      <c r="E60" s="198">
        <v>11700</v>
      </c>
      <c r="F60" s="199"/>
      <c r="G60" s="199"/>
      <c r="H60" s="200">
        <v>13200</v>
      </c>
      <c r="I60" s="199"/>
      <c r="J60" s="199"/>
      <c r="K60" s="201">
        <v>13700</v>
      </c>
      <c r="L60" s="199"/>
      <c r="M60" s="199"/>
      <c r="N60" s="165"/>
      <c r="O60" s="123"/>
      <c r="P60" s="126">
        <v>53</v>
      </c>
    </row>
    <row r="61" spans="1:16" ht="15" customHeight="1" thickBot="1" x14ac:dyDescent="0.3">
      <c r="A61" s="197" t="s">
        <v>159</v>
      </c>
      <c r="B61" s="191">
        <v>76</v>
      </c>
      <c r="C61" s="192"/>
      <c r="D61" s="189"/>
      <c r="E61" s="198">
        <v>164</v>
      </c>
      <c r="F61" s="199"/>
      <c r="G61" s="199"/>
      <c r="H61" s="200">
        <v>96</v>
      </c>
      <c r="I61" s="199"/>
      <c r="J61" s="199"/>
      <c r="K61" s="201">
        <v>177</v>
      </c>
      <c r="L61" s="199"/>
      <c r="M61" s="199"/>
      <c r="N61" s="165"/>
      <c r="O61" s="123"/>
      <c r="P61" s="126">
        <v>54</v>
      </c>
    </row>
    <row r="62" spans="1:16" ht="15" customHeight="1" thickBot="1" x14ac:dyDescent="0.3">
      <c r="A62" s="197" t="s">
        <v>160</v>
      </c>
      <c r="B62" s="191">
        <v>11083</v>
      </c>
      <c r="C62" s="192"/>
      <c r="D62" s="189"/>
      <c r="E62" s="198">
        <v>11450</v>
      </c>
      <c r="F62" s="199"/>
      <c r="G62" s="199"/>
      <c r="H62" s="200">
        <v>12021</v>
      </c>
      <c r="I62" s="199"/>
      <c r="J62" s="199"/>
      <c r="K62" s="201">
        <v>13523</v>
      </c>
      <c r="L62" s="199"/>
      <c r="M62" s="199"/>
      <c r="N62" s="165"/>
      <c r="O62" s="123"/>
      <c r="P62" s="126">
        <v>55</v>
      </c>
    </row>
    <row r="63" spans="1:16" ht="15" customHeight="1" thickBot="1" x14ac:dyDescent="0.3">
      <c r="A63" s="197" t="s">
        <v>161</v>
      </c>
      <c r="B63" s="191">
        <v>700</v>
      </c>
      <c r="C63" s="192"/>
      <c r="D63" s="189"/>
      <c r="E63" s="198">
        <v>1000</v>
      </c>
      <c r="F63" s="199"/>
      <c r="G63" s="199"/>
      <c r="H63" s="200">
        <v>1100</v>
      </c>
      <c r="I63" s="199"/>
      <c r="J63" s="199"/>
      <c r="K63" s="201">
        <v>1400</v>
      </c>
      <c r="L63" s="199"/>
      <c r="M63" s="199"/>
      <c r="N63" s="165"/>
      <c r="O63" s="123"/>
      <c r="P63" s="126">
        <v>56</v>
      </c>
    </row>
    <row r="64" spans="1:16" ht="15" customHeight="1" thickBot="1" x14ac:dyDescent="0.3">
      <c r="A64" s="197" t="s">
        <v>162</v>
      </c>
      <c r="B64" s="191">
        <v>19983</v>
      </c>
      <c r="C64" s="192"/>
      <c r="D64" s="189"/>
      <c r="E64" s="198">
        <v>20884</v>
      </c>
      <c r="F64" s="199"/>
      <c r="G64" s="199"/>
      <c r="H64" s="200">
        <v>22452</v>
      </c>
      <c r="I64" s="199">
        <v>22187</v>
      </c>
      <c r="J64" s="199">
        <v>265</v>
      </c>
      <c r="K64" s="201">
        <v>19955</v>
      </c>
      <c r="L64" s="199">
        <v>18725</v>
      </c>
      <c r="M64" s="199">
        <v>1230</v>
      </c>
      <c r="N64" s="165"/>
      <c r="O64" s="123"/>
      <c r="P64" s="126">
        <v>57</v>
      </c>
    </row>
    <row r="65" spans="1:16" ht="15" customHeight="1" thickBot="1" x14ac:dyDescent="0.3">
      <c r="A65" s="197" t="s">
        <v>163</v>
      </c>
      <c r="B65" s="191">
        <v>4500</v>
      </c>
      <c r="C65" s="192"/>
      <c r="D65" s="189"/>
      <c r="E65" s="198">
        <v>4400</v>
      </c>
      <c r="F65" s="199"/>
      <c r="G65" s="199"/>
      <c r="H65" s="200">
        <v>4300</v>
      </c>
      <c r="I65" s="199"/>
      <c r="J65" s="199"/>
      <c r="K65" s="201">
        <v>4400</v>
      </c>
      <c r="L65" s="199"/>
      <c r="M65" s="199"/>
      <c r="N65" s="165" t="s">
        <v>164</v>
      </c>
      <c r="O65" s="123"/>
      <c r="P65" s="126">
        <v>58</v>
      </c>
    </row>
    <row r="66" spans="1:16" ht="15" customHeight="1" thickBot="1" x14ac:dyDescent="0.3">
      <c r="A66" s="197" t="s">
        <v>165</v>
      </c>
      <c r="B66" s="191">
        <v>8200</v>
      </c>
      <c r="C66" s="192">
        <v>7600</v>
      </c>
      <c r="D66" s="189">
        <v>600</v>
      </c>
      <c r="E66" s="198">
        <v>8700</v>
      </c>
      <c r="F66" s="199">
        <v>7700</v>
      </c>
      <c r="G66" s="199">
        <v>1000</v>
      </c>
      <c r="H66" s="200">
        <v>8600</v>
      </c>
      <c r="I66" s="199">
        <v>7740</v>
      </c>
      <c r="J66" s="199">
        <v>860</v>
      </c>
      <c r="K66" s="201">
        <v>7200</v>
      </c>
      <c r="L66" s="199">
        <v>6120</v>
      </c>
      <c r="M66" s="199">
        <v>1080</v>
      </c>
      <c r="N66" s="165"/>
      <c r="O66" s="123"/>
      <c r="P66" s="126">
        <v>59</v>
      </c>
    </row>
    <row r="67" spans="1:16" ht="15" customHeight="1" thickBot="1" x14ac:dyDescent="0.3">
      <c r="A67" s="197" t="s">
        <v>166</v>
      </c>
      <c r="B67" s="191">
        <v>520</v>
      </c>
      <c r="C67" s="192"/>
      <c r="D67" s="189"/>
      <c r="E67" s="198">
        <v>550</v>
      </c>
      <c r="F67" s="199"/>
      <c r="G67" s="199"/>
      <c r="H67" s="200"/>
      <c r="I67" s="199"/>
      <c r="J67" s="199"/>
      <c r="K67" s="201"/>
      <c r="L67" s="199"/>
      <c r="M67" s="199"/>
      <c r="N67" s="165" t="s">
        <v>167</v>
      </c>
      <c r="O67" s="123"/>
      <c r="P67" s="126">
        <v>60</v>
      </c>
    </row>
    <row r="68" spans="1:16" ht="15" customHeight="1" thickBot="1" x14ac:dyDescent="0.3">
      <c r="A68" s="197" t="s">
        <v>168</v>
      </c>
      <c r="B68" s="202">
        <v>27464</v>
      </c>
      <c r="C68" s="203"/>
      <c r="D68" s="203"/>
      <c r="E68" s="204">
        <v>26003</v>
      </c>
      <c r="F68" s="205"/>
      <c r="G68" s="205"/>
      <c r="H68" s="206">
        <v>25013</v>
      </c>
      <c r="I68" s="205"/>
      <c r="J68" s="205"/>
      <c r="K68" s="207">
        <v>25735</v>
      </c>
      <c r="L68" s="205"/>
      <c r="M68" s="205"/>
      <c r="N68" s="165"/>
      <c r="O68" s="123"/>
      <c r="P68" s="126">
        <v>61</v>
      </c>
    </row>
    <row r="69" spans="1:16" ht="15" customHeight="1" thickBot="1" x14ac:dyDescent="0.3">
      <c r="A69" s="197" t="s">
        <v>169</v>
      </c>
      <c r="B69" s="208">
        <v>3145</v>
      </c>
      <c r="C69" s="205"/>
      <c r="D69" s="205"/>
      <c r="E69" s="204">
        <v>3605</v>
      </c>
      <c r="F69" s="205"/>
      <c r="G69" s="205"/>
      <c r="H69" s="206">
        <v>2482</v>
      </c>
      <c r="I69" s="205"/>
      <c r="J69" s="205"/>
      <c r="K69" s="207">
        <v>2691</v>
      </c>
      <c r="L69" s="205"/>
      <c r="M69" s="205"/>
      <c r="N69" s="165"/>
      <c r="O69" s="123"/>
      <c r="P69" s="126">
        <v>62</v>
      </c>
    </row>
    <row r="70" spans="1:16" ht="15" customHeight="1" thickBot="1" x14ac:dyDescent="0.3">
      <c r="A70" s="197" t="s">
        <v>170</v>
      </c>
      <c r="B70" s="208"/>
      <c r="C70" s="205"/>
      <c r="D70" s="205"/>
      <c r="E70" s="204"/>
      <c r="F70" s="205"/>
      <c r="G70" s="205"/>
      <c r="H70" s="206"/>
      <c r="I70" s="205"/>
      <c r="J70" s="205"/>
      <c r="K70" s="207"/>
      <c r="L70" s="205"/>
      <c r="M70" s="205"/>
      <c r="N70" s="165"/>
      <c r="O70" s="123"/>
      <c r="P70" s="126">
        <v>63</v>
      </c>
    </row>
    <row r="71" spans="1:16" ht="15" customHeight="1" thickBot="1" x14ac:dyDescent="0.3">
      <c r="A71" s="197" t="s">
        <v>171</v>
      </c>
      <c r="B71" s="208">
        <v>109742</v>
      </c>
      <c r="C71" s="205"/>
      <c r="D71" s="205"/>
      <c r="E71" s="204">
        <v>112148</v>
      </c>
      <c r="F71" s="205"/>
      <c r="G71" s="205"/>
      <c r="H71" s="206">
        <v>109539</v>
      </c>
      <c r="I71" s="205"/>
      <c r="J71" s="205"/>
      <c r="K71" s="207">
        <v>117000</v>
      </c>
      <c r="L71" s="205"/>
      <c r="M71" s="205"/>
      <c r="N71" s="165" t="s">
        <v>172</v>
      </c>
      <c r="O71" s="123"/>
      <c r="P71" s="126">
        <v>64</v>
      </c>
    </row>
    <row r="72" spans="1:16" ht="15" customHeight="1" thickBot="1" x14ac:dyDescent="0.3">
      <c r="A72" s="197" t="s">
        <v>173</v>
      </c>
      <c r="B72" s="208">
        <v>134</v>
      </c>
      <c r="C72" s="205"/>
      <c r="D72" s="205"/>
      <c r="E72" s="204">
        <v>106</v>
      </c>
      <c r="F72" s="205"/>
      <c r="G72" s="205"/>
      <c r="H72" s="206">
        <v>114</v>
      </c>
      <c r="I72" s="205"/>
      <c r="J72" s="205"/>
      <c r="K72" s="207">
        <v>157</v>
      </c>
      <c r="L72" s="205"/>
      <c r="M72" s="205"/>
      <c r="N72" s="165"/>
      <c r="O72" s="123"/>
      <c r="P72" s="126">
        <v>65</v>
      </c>
    </row>
    <row r="73" spans="1:16" ht="15" customHeight="1" thickBot="1" x14ac:dyDescent="0.3">
      <c r="A73" s="197" t="s">
        <v>174</v>
      </c>
      <c r="B73" s="208">
        <v>18762</v>
      </c>
      <c r="C73" s="205"/>
      <c r="D73" s="205"/>
      <c r="E73" s="204">
        <v>19651</v>
      </c>
      <c r="F73" s="205"/>
      <c r="G73" s="205"/>
      <c r="H73" s="206">
        <v>18543</v>
      </c>
      <c r="I73" s="205"/>
      <c r="J73" s="205"/>
      <c r="K73" s="207">
        <v>19500</v>
      </c>
      <c r="L73" s="205"/>
      <c r="M73" s="205"/>
      <c r="N73" s="165"/>
      <c r="O73" s="123"/>
      <c r="P73" s="126">
        <v>66</v>
      </c>
    </row>
    <row r="74" spans="1:16" ht="15" customHeight="1" thickBot="1" x14ac:dyDescent="0.3">
      <c r="A74" s="197" t="s">
        <v>175</v>
      </c>
      <c r="B74" s="208"/>
      <c r="C74" s="205"/>
      <c r="D74" s="205"/>
      <c r="E74" s="204"/>
      <c r="F74" s="205"/>
      <c r="G74" s="205"/>
      <c r="H74" s="206"/>
      <c r="I74" s="205"/>
      <c r="J74" s="205"/>
      <c r="K74" s="207"/>
      <c r="L74" s="205"/>
      <c r="M74" s="205"/>
      <c r="N74" s="165"/>
      <c r="O74" s="123"/>
      <c r="P74" s="126">
        <v>67</v>
      </c>
    </row>
    <row r="75" spans="1:16" ht="15" customHeight="1" thickBot="1" x14ac:dyDescent="0.3">
      <c r="A75" s="197" t="s">
        <v>176</v>
      </c>
      <c r="B75" s="143">
        <v>29422</v>
      </c>
      <c r="C75" s="147"/>
      <c r="D75" s="147"/>
      <c r="E75" s="145">
        <v>43188</v>
      </c>
      <c r="F75" s="147"/>
      <c r="G75" s="147"/>
      <c r="H75" s="146">
        <v>17389</v>
      </c>
      <c r="I75" s="147"/>
      <c r="J75" s="147"/>
      <c r="K75" s="148">
        <v>33649</v>
      </c>
      <c r="L75" s="147"/>
      <c r="M75" s="147"/>
      <c r="N75" s="165"/>
      <c r="O75" s="123"/>
      <c r="P75" s="126">
        <v>68</v>
      </c>
    </row>
    <row r="76" spans="1:16" ht="15" customHeight="1" thickBot="1" x14ac:dyDescent="0.3">
      <c r="A76" s="197" t="s">
        <v>177</v>
      </c>
      <c r="B76" s="143">
        <v>9828</v>
      </c>
      <c r="C76" s="147"/>
      <c r="D76" s="147"/>
      <c r="E76" s="145">
        <v>12131</v>
      </c>
      <c r="F76" s="147"/>
      <c r="G76" s="147"/>
      <c r="H76" s="146">
        <v>11815</v>
      </c>
      <c r="I76" s="147"/>
      <c r="J76" s="147"/>
      <c r="K76" s="148">
        <v>10110</v>
      </c>
      <c r="L76" s="147"/>
      <c r="M76" s="147"/>
      <c r="N76" s="165"/>
      <c r="O76" s="123"/>
      <c r="P76" s="126">
        <v>69</v>
      </c>
    </row>
    <row r="77" spans="1:16" ht="15" customHeight="1" thickBot="1" x14ac:dyDescent="0.3">
      <c r="A77" s="197" t="s">
        <v>178</v>
      </c>
      <c r="B77" s="143">
        <v>126621</v>
      </c>
      <c r="C77" s="147"/>
      <c r="D77" s="147"/>
      <c r="E77" s="145">
        <v>121511</v>
      </c>
      <c r="F77" s="147"/>
      <c r="G77" s="147"/>
      <c r="H77" s="146">
        <v>115511</v>
      </c>
      <c r="I77" s="147"/>
      <c r="J77" s="147"/>
      <c r="K77" s="148">
        <v>103777</v>
      </c>
      <c r="L77" s="147"/>
      <c r="M77" s="147"/>
      <c r="N77" s="209"/>
      <c r="O77" s="123"/>
      <c r="P77" s="126">
        <v>70</v>
      </c>
    </row>
    <row r="78" spans="1:16" ht="15" customHeight="1" x14ac:dyDescent="0.25">
      <c r="A78" s="210" t="s">
        <v>179</v>
      </c>
      <c r="B78" s="211">
        <f>SUM(B5:B77)</f>
        <v>1768402</v>
      </c>
      <c r="C78" s="130"/>
      <c r="D78" s="211">
        <f>SUM(D5:D77)</f>
        <v>257061</v>
      </c>
      <c r="E78" s="211">
        <f>SUM(E5:E77)</f>
        <v>1836752</v>
      </c>
      <c r="F78" s="211"/>
      <c r="G78" s="211"/>
      <c r="H78" s="212">
        <f>SUM(H5:H77)</f>
        <v>1729947</v>
      </c>
      <c r="I78" s="211"/>
      <c r="J78" s="211"/>
      <c r="K78" s="211">
        <f>SUM(K6:K77)</f>
        <v>1866749</v>
      </c>
      <c r="L78" s="211"/>
      <c r="M78" s="211"/>
      <c r="N78" s="213" t="s">
        <v>180</v>
      </c>
      <c r="O78" s="123"/>
      <c r="P78" s="122"/>
    </row>
  </sheetData>
  <sheetProtection algorithmName="SHA-512" hashValue="ge4A3bR/omJhpbrYJjA0HQSRJvRthzZUXY1flRKQHd68NQFXeyTriLOV64FV7uIbzzBfMfCk+KFI6MiSkmz8vA==" saltValue="o7esdCJak9lumPSw31cPuQ==" spinCount="100000" sheet="1" objects="1" scenarios="1"/>
  <pageMargins left="0.7" right="0.7" top="0.78740157499999996" bottom="0.78740157499999996" header="0.3" footer="0.3"/>
  <pageSetup paperSize="9" orientation="portrait" horizontalDpi="4294967293" verticalDpi="4294967293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523304-9CF6-4FF9-8D36-F8591733ABE1}">
  <dimension ref="A1:K63"/>
  <sheetViews>
    <sheetView tabSelected="1" zoomScale="70" zoomScaleNormal="70" workbookViewId="0">
      <selection activeCell="L9" sqref="L9"/>
    </sheetView>
  </sheetViews>
  <sheetFormatPr defaultColWidth="8.85546875" defaultRowHeight="12" x14ac:dyDescent="0.2"/>
  <cols>
    <col min="1" max="1" width="33.140625" style="214" customWidth="1"/>
    <col min="2" max="7" width="8.140625" style="214" customWidth="1"/>
    <col min="8" max="8" width="24.85546875" style="214" customWidth="1"/>
    <col min="9" max="9" width="2.42578125" style="214" customWidth="1"/>
    <col min="10" max="10" width="5" style="214" customWidth="1"/>
    <col min="11" max="11" width="2.42578125" style="214" customWidth="1"/>
    <col min="12" max="16384" width="8.85546875" style="214"/>
  </cols>
  <sheetData>
    <row r="1" spans="1:11" x14ac:dyDescent="0.2">
      <c r="A1" s="129"/>
      <c r="B1" s="130"/>
      <c r="C1" s="130"/>
      <c r="D1" s="130"/>
      <c r="E1" s="130"/>
      <c r="F1" s="130"/>
      <c r="G1" s="130"/>
      <c r="H1" s="131"/>
      <c r="I1" s="215"/>
      <c r="J1" s="215"/>
      <c r="K1" s="216"/>
    </row>
    <row r="2" spans="1:11" x14ac:dyDescent="0.2">
      <c r="A2" s="132" t="s">
        <v>181</v>
      </c>
      <c r="B2" s="130"/>
      <c r="C2" s="130"/>
      <c r="D2" s="130"/>
      <c r="E2" s="130"/>
      <c r="F2" s="130"/>
      <c r="G2" s="130"/>
      <c r="H2" s="131"/>
      <c r="I2" s="215"/>
      <c r="J2" s="215"/>
      <c r="K2" s="216"/>
    </row>
    <row r="3" spans="1:11" ht="12.75" thickBot="1" x14ac:dyDescent="0.25">
      <c r="A3" s="132"/>
      <c r="B3" s="130"/>
      <c r="C3" s="130"/>
      <c r="D3" s="130"/>
      <c r="E3" s="130"/>
      <c r="F3" s="130"/>
      <c r="G3" s="130"/>
      <c r="H3" s="131"/>
      <c r="I3" s="215"/>
      <c r="J3" s="215"/>
      <c r="K3" s="216"/>
    </row>
    <row r="4" spans="1:11" ht="30" customHeight="1" thickBot="1" x14ac:dyDescent="0.25">
      <c r="A4" s="217" t="s">
        <v>182</v>
      </c>
      <c r="B4" s="137">
        <v>2018</v>
      </c>
      <c r="C4" s="218" t="s">
        <v>87</v>
      </c>
      <c r="D4" s="218" t="s">
        <v>86</v>
      </c>
      <c r="E4" s="219">
        <v>2019</v>
      </c>
      <c r="F4" s="218" t="s">
        <v>87</v>
      </c>
      <c r="G4" s="218" t="s">
        <v>86</v>
      </c>
      <c r="H4" s="217" t="s">
        <v>88</v>
      </c>
      <c r="I4" s="220"/>
      <c r="J4" s="220"/>
      <c r="K4" s="221"/>
    </row>
    <row r="5" spans="1:11" ht="12" customHeight="1" thickBot="1" x14ac:dyDescent="0.25">
      <c r="A5" s="222" t="s">
        <v>89</v>
      </c>
      <c r="B5" s="223"/>
      <c r="C5" s="224"/>
      <c r="D5" s="224"/>
      <c r="E5" s="224"/>
      <c r="F5" s="224"/>
      <c r="G5" s="224"/>
      <c r="H5" s="225"/>
      <c r="I5" s="215"/>
      <c r="J5" s="215"/>
      <c r="K5" s="216"/>
    </row>
    <row r="6" spans="1:11" ht="12.6" customHeight="1" thickBot="1" x14ac:dyDescent="0.25">
      <c r="A6" s="142" t="s">
        <v>183</v>
      </c>
      <c r="B6" s="146">
        <v>2000</v>
      </c>
      <c r="C6" s="144"/>
      <c r="D6" s="144"/>
      <c r="E6" s="226"/>
      <c r="F6" s="144"/>
      <c r="G6" s="144"/>
      <c r="H6" s="149"/>
      <c r="I6" s="215"/>
      <c r="J6" s="227">
        <v>1</v>
      </c>
      <c r="K6" s="216"/>
    </row>
    <row r="7" spans="1:11" ht="12.6" customHeight="1" thickBot="1" x14ac:dyDescent="0.25">
      <c r="A7" s="142" t="s">
        <v>184</v>
      </c>
      <c r="B7" s="146">
        <v>6277</v>
      </c>
      <c r="C7" s="144"/>
      <c r="D7" s="144"/>
      <c r="E7" s="226"/>
      <c r="F7" s="144"/>
      <c r="G7" s="144"/>
      <c r="H7" s="149"/>
      <c r="I7" s="215"/>
      <c r="J7" s="227">
        <v>2</v>
      </c>
      <c r="K7" s="216"/>
    </row>
    <row r="8" spans="1:11" ht="12.6" customHeight="1" thickBot="1" x14ac:dyDescent="0.25">
      <c r="A8" s="142" t="s">
        <v>185</v>
      </c>
      <c r="B8" s="153">
        <v>1000</v>
      </c>
      <c r="C8" s="151"/>
      <c r="D8" s="151"/>
      <c r="E8" s="228" t="s">
        <v>186</v>
      </c>
      <c r="F8" s="151"/>
      <c r="G8" s="151"/>
      <c r="H8" s="155"/>
      <c r="I8" s="229"/>
      <c r="J8" s="227">
        <v>3</v>
      </c>
      <c r="K8" s="216"/>
    </row>
    <row r="9" spans="1:11" ht="12.6" customHeight="1" thickBot="1" x14ac:dyDescent="0.25">
      <c r="A9" s="142" t="s">
        <v>187</v>
      </c>
      <c r="B9" s="153">
        <v>7514</v>
      </c>
      <c r="C9" s="151"/>
      <c r="D9" s="151"/>
      <c r="E9" s="228">
        <v>4381</v>
      </c>
      <c r="F9" s="151"/>
      <c r="G9" s="151"/>
      <c r="H9" s="155" t="s">
        <v>188</v>
      </c>
      <c r="I9" s="229"/>
      <c r="J9" s="227">
        <v>4</v>
      </c>
      <c r="K9" s="216"/>
    </row>
    <row r="10" spans="1:11" ht="12.6" customHeight="1" thickBot="1" x14ac:dyDescent="0.25">
      <c r="A10" s="142" t="s">
        <v>189</v>
      </c>
      <c r="B10" s="153">
        <v>10500</v>
      </c>
      <c r="C10" s="151"/>
      <c r="D10" s="151"/>
      <c r="E10" s="228">
        <v>0</v>
      </c>
      <c r="F10" s="151"/>
      <c r="G10" s="151"/>
      <c r="H10" s="155" t="s">
        <v>190</v>
      </c>
      <c r="I10" s="229"/>
      <c r="J10" s="227">
        <v>5</v>
      </c>
      <c r="K10" s="216"/>
    </row>
    <row r="11" spans="1:11" ht="12.6" customHeight="1" thickBot="1" x14ac:dyDescent="0.25">
      <c r="A11" s="142" t="s">
        <v>191</v>
      </c>
      <c r="B11" s="153">
        <v>5000</v>
      </c>
      <c r="C11" s="151"/>
      <c r="D11" s="151"/>
      <c r="E11" s="228">
        <v>4500</v>
      </c>
      <c r="F11" s="151"/>
      <c r="G11" s="151"/>
      <c r="H11" s="155"/>
      <c r="I11" s="229"/>
      <c r="J11" s="227">
        <v>6</v>
      </c>
      <c r="K11" s="216"/>
    </row>
    <row r="12" spans="1:11" ht="12.6" customHeight="1" thickBot="1" x14ac:dyDescent="0.25">
      <c r="A12" s="142" t="s">
        <v>192</v>
      </c>
      <c r="B12" s="153">
        <v>83825</v>
      </c>
      <c r="C12" s="151"/>
      <c r="D12" s="151"/>
      <c r="E12" s="228">
        <v>55795</v>
      </c>
      <c r="F12" s="151"/>
      <c r="G12" s="151"/>
      <c r="H12" s="155"/>
      <c r="I12" s="229"/>
      <c r="J12" s="227">
        <v>7</v>
      </c>
      <c r="K12" s="216"/>
    </row>
    <row r="13" spans="1:11" ht="12.6" customHeight="1" thickBot="1" x14ac:dyDescent="0.25">
      <c r="A13" s="142" t="s">
        <v>193</v>
      </c>
      <c r="B13" s="153">
        <v>285917</v>
      </c>
      <c r="C13" s="151"/>
      <c r="D13" s="151"/>
      <c r="E13" s="228">
        <v>228692</v>
      </c>
      <c r="F13" s="151"/>
      <c r="G13" s="151"/>
      <c r="H13" s="155" t="s">
        <v>194</v>
      </c>
      <c r="I13" s="229"/>
      <c r="J13" s="227">
        <v>8</v>
      </c>
      <c r="K13" s="216"/>
    </row>
    <row r="14" spans="1:11" ht="12.6" customHeight="1" thickBot="1" x14ac:dyDescent="0.25">
      <c r="A14" s="142" t="s">
        <v>195</v>
      </c>
      <c r="B14" s="153">
        <v>4227</v>
      </c>
      <c r="C14" s="151"/>
      <c r="D14" s="151"/>
      <c r="E14" s="228">
        <v>2201</v>
      </c>
      <c r="F14" s="151"/>
      <c r="G14" s="151"/>
      <c r="H14" s="155"/>
      <c r="I14" s="229"/>
      <c r="J14" s="227">
        <v>9</v>
      </c>
      <c r="K14" s="216"/>
    </row>
    <row r="15" spans="1:11" ht="12.6" customHeight="1" thickBot="1" x14ac:dyDescent="0.25">
      <c r="A15" s="230" t="s">
        <v>112</v>
      </c>
      <c r="B15" s="231"/>
      <c r="C15" s="231"/>
      <c r="D15" s="231"/>
      <c r="E15" s="231"/>
      <c r="F15" s="231"/>
      <c r="G15" s="231"/>
      <c r="H15" s="232"/>
      <c r="I15" s="215"/>
      <c r="J15" s="215"/>
      <c r="K15" s="216"/>
    </row>
    <row r="16" spans="1:11" ht="12.6" customHeight="1" thickBot="1" x14ac:dyDescent="0.25">
      <c r="A16" s="159" t="s">
        <v>196</v>
      </c>
      <c r="B16" s="163">
        <v>156918</v>
      </c>
      <c r="C16" s="161"/>
      <c r="D16" s="161"/>
      <c r="E16" s="233">
        <v>168276</v>
      </c>
      <c r="F16" s="161"/>
      <c r="G16" s="161"/>
      <c r="H16" s="171" t="s">
        <v>197</v>
      </c>
      <c r="I16" s="215"/>
      <c r="J16" s="227">
        <v>10</v>
      </c>
      <c r="K16" s="216"/>
    </row>
    <row r="17" spans="1:11" ht="12.6" customHeight="1" thickBot="1" x14ac:dyDescent="0.25">
      <c r="A17" s="159" t="s">
        <v>198</v>
      </c>
      <c r="B17" s="163">
        <v>90000</v>
      </c>
      <c r="C17" s="161"/>
      <c r="D17" s="161"/>
      <c r="E17" s="164">
        <v>98300</v>
      </c>
      <c r="F17" s="161"/>
      <c r="G17" s="161"/>
      <c r="H17" s="165"/>
      <c r="I17" s="215"/>
      <c r="J17" s="227">
        <v>11</v>
      </c>
      <c r="K17" s="216" t="s">
        <v>199</v>
      </c>
    </row>
    <row r="18" spans="1:11" ht="12.6" customHeight="1" thickBot="1" x14ac:dyDescent="0.25">
      <c r="A18" s="159" t="s">
        <v>200</v>
      </c>
      <c r="B18" s="163">
        <v>47866</v>
      </c>
      <c r="C18" s="161"/>
      <c r="D18" s="161"/>
      <c r="E18" s="233">
        <v>33536</v>
      </c>
      <c r="F18" s="161"/>
      <c r="G18" s="161"/>
      <c r="H18" s="165" t="s">
        <v>197</v>
      </c>
      <c r="I18" s="215"/>
      <c r="J18" s="227">
        <v>12</v>
      </c>
      <c r="K18" s="216"/>
    </row>
    <row r="19" spans="1:11" ht="12.6" customHeight="1" thickBot="1" x14ac:dyDescent="0.25">
      <c r="A19" s="159" t="s">
        <v>201</v>
      </c>
      <c r="B19" s="163"/>
      <c r="C19" s="161"/>
      <c r="D19" s="161"/>
      <c r="E19" s="233"/>
      <c r="F19" s="161"/>
      <c r="G19" s="161"/>
      <c r="H19" s="165"/>
      <c r="I19" s="215"/>
      <c r="J19" s="227">
        <v>13</v>
      </c>
      <c r="K19" s="216" t="s">
        <v>199</v>
      </c>
    </row>
    <row r="20" spans="1:11" ht="12.6" customHeight="1" thickBot="1" x14ac:dyDescent="0.25">
      <c r="A20" s="230" t="s">
        <v>136</v>
      </c>
      <c r="B20" s="234"/>
      <c r="C20" s="234"/>
      <c r="D20" s="234"/>
      <c r="E20" s="234"/>
      <c r="F20" s="234"/>
      <c r="G20" s="234"/>
      <c r="H20" s="235"/>
      <c r="I20" s="215"/>
      <c r="J20" s="215"/>
      <c r="K20" s="216"/>
    </row>
    <row r="21" spans="1:11" ht="12.6" customHeight="1" thickBot="1" x14ac:dyDescent="0.25">
      <c r="A21" s="197" t="s">
        <v>202</v>
      </c>
      <c r="B21" s="185">
        <v>5285</v>
      </c>
      <c r="C21" s="183"/>
      <c r="D21" s="183"/>
      <c r="E21" s="236">
        <v>3105</v>
      </c>
      <c r="F21" s="183"/>
      <c r="G21" s="183"/>
      <c r="H21" s="187"/>
      <c r="I21" s="215"/>
      <c r="J21" s="227">
        <v>14</v>
      </c>
      <c r="K21" s="216"/>
    </row>
    <row r="22" spans="1:11" ht="12.6" customHeight="1" thickBot="1" x14ac:dyDescent="0.25">
      <c r="A22" s="197" t="s">
        <v>203</v>
      </c>
      <c r="B22" s="185">
        <v>8093</v>
      </c>
      <c r="C22" s="183"/>
      <c r="D22" s="183"/>
      <c r="E22" s="236"/>
      <c r="F22" s="183"/>
      <c r="G22" s="183"/>
      <c r="H22" s="188"/>
      <c r="I22" s="215"/>
      <c r="J22" s="227">
        <v>15</v>
      </c>
      <c r="K22" s="216"/>
    </row>
    <row r="23" spans="1:11" ht="12.6" customHeight="1" thickBot="1" x14ac:dyDescent="0.25">
      <c r="A23" s="197" t="s">
        <v>204</v>
      </c>
      <c r="B23" s="185">
        <v>3500</v>
      </c>
      <c r="C23" s="183"/>
      <c r="D23" s="183"/>
      <c r="E23" s="236">
        <v>2500</v>
      </c>
      <c r="F23" s="183"/>
      <c r="G23" s="183"/>
      <c r="H23" s="188"/>
      <c r="I23" s="215"/>
      <c r="J23" s="227">
        <v>16</v>
      </c>
      <c r="K23" s="216"/>
    </row>
    <row r="24" spans="1:11" ht="12.6" customHeight="1" thickBot="1" x14ac:dyDescent="0.25">
      <c r="A24" s="197" t="s">
        <v>205</v>
      </c>
      <c r="B24" s="195"/>
      <c r="C24" s="194"/>
      <c r="D24" s="194"/>
      <c r="E24" s="237"/>
      <c r="F24" s="194"/>
      <c r="G24" s="194"/>
      <c r="H24" s="171" t="s">
        <v>206</v>
      </c>
      <c r="I24" s="215"/>
      <c r="J24" s="227">
        <v>17</v>
      </c>
      <c r="K24" s="216" t="s">
        <v>199</v>
      </c>
    </row>
    <row r="25" spans="1:11" ht="12.6" customHeight="1" thickBot="1" x14ac:dyDescent="0.25">
      <c r="A25" s="197" t="s">
        <v>207</v>
      </c>
      <c r="B25" s="200">
        <v>36000</v>
      </c>
      <c r="C25" s="199"/>
      <c r="D25" s="199"/>
      <c r="E25" s="238">
        <v>22000</v>
      </c>
      <c r="F25" s="199"/>
      <c r="G25" s="199"/>
      <c r="H25" s="165"/>
      <c r="I25" s="215"/>
      <c r="J25" s="227">
        <v>18</v>
      </c>
      <c r="K25" s="216"/>
    </row>
    <row r="26" spans="1:11" ht="12.6" customHeight="1" thickBot="1" x14ac:dyDescent="0.25">
      <c r="A26" s="197" t="s">
        <v>208</v>
      </c>
      <c r="B26" s="200">
        <v>68737</v>
      </c>
      <c r="C26" s="199"/>
      <c r="D26" s="199"/>
      <c r="E26" s="238">
        <v>45970</v>
      </c>
      <c r="F26" s="199"/>
      <c r="G26" s="199"/>
      <c r="H26" s="165"/>
      <c r="I26" s="215"/>
      <c r="J26" s="227">
        <v>19</v>
      </c>
      <c r="K26" s="216"/>
    </row>
    <row r="27" spans="1:11" ht="12.6" customHeight="1" thickBot="1" x14ac:dyDescent="0.25">
      <c r="A27" s="197" t="s">
        <v>209</v>
      </c>
      <c r="B27" s="200"/>
      <c r="C27" s="199"/>
      <c r="D27" s="199"/>
      <c r="E27" s="238"/>
      <c r="F27" s="199"/>
      <c r="G27" s="199"/>
      <c r="H27" s="165" t="s">
        <v>210</v>
      </c>
      <c r="I27" s="215"/>
      <c r="J27" s="227">
        <v>20</v>
      </c>
      <c r="K27" s="216" t="s">
        <v>199</v>
      </c>
    </row>
    <row r="28" spans="1:11" ht="12.6" customHeight="1" thickBot="1" x14ac:dyDescent="0.25">
      <c r="A28" s="197" t="s">
        <v>211</v>
      </c>
      <c r="B28" s="200">
        <v>14120</v>
      </c>
      <c r="C28" s="199"/>
      <c r="D28" s="199"/>
      <c r="E28" s="238">
        <v>7738</v>
      </c>
      <c r="F28" s="199"/>
      <c r="G28" s="199"/>
      <c r="H28" s="165"/>
      <c r="I28" s="215"/>
      <c r="J28" s="227">
        <v>21</v>
      </c>
      <c r="K28" s="216"/>
    </row>
    <row r="29" spans="1:11" ht="12.6" customHeight="1" thickBot="1" x14ac:dyDescent="0.25">
      <c r="A29" s="197" t="s">
        <v>212</v>
      </c>
      <c r="B29" s="200">
        <v>23751</v>
      </c>
      <c r="C29" s="199"/>
      <c r="D29" s="199"/>
      <c r="E29" s="238">
        <v>22449</v>
      </c>
      <c r="F29" s="199"/>
      <c r="G29" s="199"/>
      <c r="H29" s="165"/>
      <c r="I29" s="215"/>
      <c r="J29" s="227">
        <v>22</v>
      </c>
      <c r="K29" s="216"/>
    </row>
    <row r="30" spans="1:11" ht="12.6" customHeight="1" x14ac:dyDescent="0.2">
      <c r="A30" s="239"/>
      <c r="B30" s="240">
        <f>SUM(B5:B29)</f>
        <v>860530</v>
      </c>
      <c r="C30" s="241"/>
      <c r="D30" s="241"/>
      <c r="E30" s="241">
        <f>SUM(E6:E29)</f>
        <v>699443</v>
      </c>
      <c r="F30" s="241"/>
      <c r="G30" s="241"/>
      <c r="H30" s="242" t="s">
        <v>213</v>
      </c>
      <c r="I30" s="215"/>
      <c r="J30" s="227"/>
      <c r="K30" s="216"/>
    </row>
    <row r="31" spans="1:11" ht="12.6" customHeight="1" x14ac:dyDescent="0.2">
      <c r="A31" s="239"/>
      <c r="B31" s="241"/>
      <c r="C31" s="241"/>
      <c r="D31" s="241"/>
      <c r="E31" s="241"/>
      <c r="F31" s="241"/>
      <c r="G31" s="241"/>
      <c r="H31" s="243"/>
      <c r="I31" s="215"/>
      <c r="J31" s="227"/>
      <c r="K31" s="216"/>
    </row>
    <row r="32" spans="1:11" ht="12.6" customHeight="1" x14ac:dyDescent="0.2">
      <c r="A32" s="132" t="s">
        <v>214</v>
      </c>
      <c r="B32" s="130"/>
      <c r="C32" s="130"/>
      <c r="D32" s="241"/>
      <c r="E32" s="241"/>
      <c r="F32" s="241"/>
      <c r="G32" s="241"/>
      <c r="H32" s="243"/>
      <c r="I32" s="215"/>
      <c r="J32" s="227"/>
      <c r="K32" s="216"/>
    </row>
    <row r="33" spans="1:11" ht="12.6" customHeight="1" thickBot="1" x14ac:dyDescent="0.25">
      <c r="A33" s="210"/>
      <c r="B33" s="211"/>
      <c r="C33" s="211"/>
      <c r="D33" s="211"/>
      <c r="E33" s="211"/>
      <c r="F33" s="211"/>
      <c r="G33" s="211"/>
      <c r="H33" s="131"/>
      <c r="I33" s="215"/>
      <c r="J33" s="215"/>
      <c r="K33" s="216"/>
    </row>
    <row r="34" spans="1:11" ht="30" customHeight="1" thickBot="1" x14ac:dyDescent="0.25">
      <c r="A34" s="244" t="s">
        <v>215</v>
      </c>
      <c r="B34" s="137">
        <v>2018</v>
      </c>
      <c r="C34" s="245" t="s">
        <v>87</v>
      </c>
      <c r="D34" s="245" t="s">
        <v>86</v>
      </c>
      <c r="E34" s="138">
        <v>2019</v>
      </c>
      <c r="F34" s="245" t="s">
        <v>85</v>
      </c>
      <c r="G34" s="245" t="s">
        <v>86</v>
      </c>
      <c r="H34" s="244" t="s">
        <v>88</v>
      </c>
      <c r="I34" s="215"/>
      <c r="J34" s="215"/>
      <c r="K34" s="216"/>
    </row>
    <row r="35" spans="1:11" ht="12.6" customHeight="1" thickBot="1" x14ac:dyDescent="0.25">
      <c r="A35" s="222" t="s">
        <v>89</v>
      </c>
      <c r="B35" s="223"/>
      <c r="C35" s="224"/>
      <c r="D35" s="224"/>
      <c r="E35" s="246"/>
      <c r="F35" s="224"/>
      <c r="G35" s="224"/>
      <c r="H35" s="225"/>
      <c r="I35" s="215"/>
      <c r="J35" s="215"/>
      <c r="K35" s="216"/>
    </row>
    <row r="36" spans="1:11" ht="12.6" customHeight="1" thickBot="1" x14ac:dyDescent="0.25">
      <c r="A36" s="142" t="s">
        <v>216</v>
      </c>
      <c r="B36" s="146">
        <v>4000</v>
      </c>
      <c r="C36" s="144"/>
      <c r="D36" s="144"/>
      <c r="E36" s="246"/>
      <c r="F36" s="144"/>
      <c r="G36" s="144"/>
      <c r="H36" s="247" t="s">
        <v>217</v>
      </c>
      <c r="I36" s="248"/>
      <c r="J36" s="215">
        <v>1</v>
      </c>
      <c r="K36" s="216"/>
    </row>
    <row r="37" spans="1:11" ht="12.6" customHeight="1" thickBot="1" x14ac:dyDescent="0.25">
      <c r="A37" s="249" t="s">
        <v>218</v>
      </c>
      <c r="B37" s="223"/>
      <c r="C37" s="144"/>
      <c r="D37" s="144"/>
      <c r="E37" s="246"/>
      <c r="F37" s="144"/>
      <c r="G37" s="144"/>
      <c r="H37" s="247" t="s">
        <v>219</v>
      </c>
      <c r="I37" s="215"/>
      <c r="J37" s="215">
        <v>2</v>
      </c>
      <c r="K37" s="216" t="s">
        <v>199</v>
      </c>
    </row>
    <row r="38" spans="1:11" ht="12.6" customHeight="1" thickBot="1" x14ac:dyDescent="0.25">
      <c r="A38" s="142" t="s">
        <v>220</v>
      </c>
      <c r="B38" s="153"/>
      <c r="C38" s="151"/>
      <c r="D38" s="151"/>
      <c r="E38" s="154"/>
      <c r="F38" s="151"/>
      <c r="G38" s="151"/>
      <c r="H38" s="155" t="s">
        <v>219</v>
      </c>
      <c r="I38" s="239"/>
      <c r="J38" s="239">
        <v>3</v>
      </c>
      <c r="K38" s="250" t="s">
        <v>199</v>
      </c>
    </row>
    <row r="39" spans="1:11" ht="12.6" customHeight="1" thickBot="1" x14ac:dyDescent="0.25">
      <c r="A39" s="142" t="s">
        <v>221</v>
      </c>
      <c r="B39" s="153">
        <v>70000</v>
      </c>
      <c r="C39" s="151"/>
      <c r="D39" s="151"/>
      <c r="E39" s="154">
        <v>70000</v>
      </c>
      <c r="F39" s="151"/>
      <c r="G39" s="151"/>
      <c r="H39" s="155" t="s">
        <v>222</v>
      </c>
      <c r="I39" s="251"/>
      <c r="J39" s="239">
        <v>4</v>
      </c>
      <c r="K39" s="252"/>
    </row>
    <row r="40" spans="1:11" ht="12.6" customHeight="1" thickBot="1" x14ac:dyDescent="0.25">
      <c r="A40" s="142" t="s">
        <v>223</v>
      </c>
      <c r="B40" s="153"/>
      <c r="C40" s="151"/>
      <c r="D40" s="151"/>
      <c r="E40" s="154"/>
      <c r="F40" s="151"/>
      <c r="G40" s="151"/>
      <c r="H40" s="155" t="s">
        <v>224</v>
      </c>
      <c r="I40" s="239"/>
      <c r="J40" s="239">
        <v>5</v>
      </c>
      <c r="K40" s="250" t="s">
        <v>199</v>
      </c>
    </row>
    <row r="41" spans="1:11" ht="12.6" customHeight="1" thickBot="1" x14ac:dyDescent="0.25">
      <c r="A41" s="142" t="s">
        <v>225</v>
      </c>
      <c r="B41" s="153">
        <v>1200</v>
      </c>
      <c r="C41" s="151"/>
      <c r="D41" s="151"/>
      <c r="E41" s="154"/>
      <c r="F41" s="151"/>
      <c r="G41" s="151"/>
      <c r="H41" s="155" t="s">
        <v>217</v>
      </c>
      <c r="I41" s="253"/>
      <c r="J41" s="253">
        <v>6</v>
      </c>
      <c r="K41" s="254"/>
    </row>
    <row r="42" spans="1:11" ht="12.6" customHeight="1" thickBot="1" x14ac:dyDescent="0.25">
      <c r="A42" s="142" t="s">
        <v>226</v>
      </c>
      <c r="B42" s="153">
        <v>1700</v>
      </c>
      <c r="C42" s="151"/>
      <c r="D42" s="151"/>
      <c r="E42" s="154"/>
      <c r="F42" s="151"/>
      <c r="G42" s="151"/>
      <c r="H42" s="155" t="s">
        <v>217</v>
      </c>
      <c r="I42" s="253"/>
      <c r="J42" s="253">
        <v>7</v>
      </c>
      <c r="K42" s="254"/>
    </row>
    <row r="43" spans="1:11" ht="12.6" customHeight="1" thickBot="1" x14ac:dyDescent="0.25">
      <c r="A43" s="230" t="s">
        <v>112</v>
      </c>
      <c r="B43" s="153"/>
      <c r="C43" s="231"/>
      <c r="D43" s="231"/>
      <c r="E43" s="154"/>
      <c r="F43" s="231"/>
      <c r="G43" s="231"/>
      <c r="H43" s="232"/>
      <c r="I43" s="253"/>
      <c r="J43" s="253"/>
      <c r="K43" s="254"/>
    </row>
    <row r="44" spans="1:11" ht="12.6" customHeight="1" thickBot="1" x14ac:dyDescent="0.25">
      <c r="A44" s="159" t="s">
        <v>227</v>
      </c>
      <c r="B44" s="163">
        <v>60000</v>
      </c>
      <c r="C44" s="161"/>
      <c r="D44" s="161"/>
      <c r="E44" s="164">
        <v>59000</v>
      </c>
      <c r="F44" s="161"/>
      <c r="G44" s="161"/>
      <c r="H44" s="165" t="s">
        <v>197</v>
      </c>
      <c r="I44" s="253"/>
      <c r="J44" s="253">
        <v>8</v>
      </c>
      <c r="K44" s="254"/>
    </row>
    <row r="45" spans="1:11" ht="12.6" customHeight="1" thickBot="1" x14ac:dyDescent="0.25">
      <c r="A45" s="159" t="s">
        <v>228</v>
      </c>
      <c r="B45" s="163">
        <v>7000</v>
      </c>
      <c r="C45" s="161"/>
      <c r="D45" s="161"/>
      <c r="E45" s="164">
        <v>8100</v>
      </c>
      <c r="F45" s="161"/>
      <c r="G45" s="161"/>
      <c r="H45" s="165" t="s">
        <v>197</v>
      </c>
      <c r="I45" s="253"/>
      <c r="J45" s="253">
        <v>9</v>
      </c>
      <c r="K45" s="254"/>
    </row>
    <row r="46" spans="1:11" ht="12.6" customHeight="1" thickBot="1" x14ac:dyDescent="0.25">
      <c r="A46" s="159" t="s">
        <v>229</v>
      </c>
      <c r="B46" s="163">
        <v>0</v>
      </c>
      <c r="C46" s="161"/>
      <c r="D46" s="161"/>
      <c r="E46" s="164">
        <v>0</v>
      </c>
      <c r="F46" s="161"/>
      <c r="G46" s="161"/>
      <c r="H46" s="165" t="s">
        <v>230</v>
      </c>
      <c r="I46" s="253"/>
      <c r="J46" s="253">
        <v>10</v>
      </c>
      <c r="K46" s="254" t="s">
        <v>199</v>
      </c>
    </row>
    <row r="47" spans="1:11" ht="12.6" customHeight="1" thickBot="1" x14ac:dyDescent="0.25">
      <c r="A47" s="159" t="s">
        <v>231</v>
      </c>
      <c r="B47" s="163">
        <v>2000</v>
      </c>
      <c r="C47" s="161"/>
      <c r="D47" s="161"/>
      <c r="E47" s="164">
        <v>2500</v>
      </c>
      <c r="F47" s="161"/>
      <c r="G47" s="161"/>
      <c r="H47" s="165" t="s">
        <v>232</v>
      </c>
      <c r="I47" s="253"/>
      <c r="J47" s="253">
        <v>11</v>
      </c>
      <c r="K47" s="254"/>
    </row>
    <row r="48" spans="1:11" ht="12.6" customHeight="1" thickBot="1" x14ac:dyDescent="0.25">
      <c r="A48" s="159" t="s">
        <v>233</v>
      </c>
      <c r="B48" s="163">
        <v>7984</v>
      </c>
      <c r="C48" s="161"/>
      <c r="D48" s="161"/>
      <c r="E48" s="164">
        <v>8000</v>
      </c>
      <c r="F48" s="161"/>
      <c r="G48" s="161"/>
      <c r="H48" s="165"/>
      <c r="I48" s="253"/>
      <c r="J48" s="253">
        <v>12</v>
      </c>
      <c r="K48" s="254"/>
    </row>
    <row r="49" spans="1:11" ht="12.6" customHeight="1" thickBot="1" x14ac:dyDescent="0.25">
      <c r="A49" s="159" t="s">
        <v>234</v>
      </c>
      <c r="B49" s="163">
        <v>230</v>
      </c>
      <c r="C49" s="161"/>
      <c r="D49" s="161"/>
      <c r="E49" s="164">
        <v>250</v>
      </c>
      <c r="F49" s="161"/>
      <c r="G49" s="161"/>
      <c r="H49" s="165"/>
      <c r="I49" s="253"/>
      <c r="J49" s="253">
        <v>13</v>
      </c>
      <c r="K49" s="254"/>
    </row>
    <row r="50" spans="1:11" ht="12.6" customHeight="1" thickBot="1" x14ac:dyDescent="0.25">
      <c r="A50" s="230" t="s">
        <v>136</v>
      </c>
      <c r="B50" s="146"/>
      <c r="C50" s="234"/>
      <c r="D50" s="234"/>
      <c r="E50" s="148"/>
      <c r="F50" s="234"/>
      <c r="G50" s="234"/>
      <c r="H50" s="235"/>
      <c r="I50" s="253"/>
      <c r="J50" s="253"/>
      <c r="K50" s="254"/>
    </row>
    <row r="51" spans="1:11" ht="12.6" customHeight="1" thickBot="1" x14ac:dyDescent="0.25">
      <c r="A51" s="197" t="s">
        <v>235</v>
      </c>
      <c r="B51" s="200"/>
      <c r="C51" s="199"/>
      <c r="D51" s="199"/>
      <c r="E51" s="201">
        <v>3000</v>
      </c>
      <c r="F51" s="199"/>
      <c r="G51" s="199"/>
      <c r="H51" s="165"/>
      <c r="I51" s="253"/>
      <c r="J51" s="253">
        <v>14</v>
      </c>
      <c r="K51" s="254" t="s">
        <v>199</v>
      </c>
    </row>
    <row r="52" spans="1:11" ht="12.6" customHeight="1" thickBot="1" x14ac:dyDescent="0.25">
      <c r="A52" s="197" t="s">
        <v>236</v>
      </c>
      <c r="B52" s="185">
        <v>3500</v>
      </c>
      <c r="C52" s="183"/>
      <c r="D52" s="183"/>
      <c r="E52" s="186">
        <v>2500</v>
      </c>
      <c r="F52" s="183"/>
      <c r="G52" s="183"/>
      <c r="H52" s="187"/>
      <c r="I52" s="253"/>
      <c r="J52" s="253">
        <v>15</v>
      </c>
      <c r="K52" s="254"/>
    </row>
    <row r="53" spans="1:11" ht="12.6" customHeight="1" thickBot="1" x14ac:dyDescent="0.25">
      <c r="A53" s="197" t="s">
        <v>237</v>
      </c>
      <c r="B53" s="185">
        <v>3899</v>
      </c>
      <c r="C53" s="183"/>
      <c r="D53" s="183"/>
      <c r="E53" s="186">
        <v>0</v>
      </c>
      <c r="F53" s="183"/>
      <c r="G53" s="183"/>
      <c r="H53" s="188" t="s">
        <v>238</v>
      </c>
      <c r="I53" s="253"/>
      <c r="J53" s="253">
        <v>16</v>
      </c>
      <c r="K53" s="254"/>
    </row>
    <row r="54" spans="1:11" ht="12.6" customHeight="1" thickBot="1" x14ac:dyDescent="0.25">
      <c r="A54" s="197" t="s">
        <v>239</v>
      </c>
      <c r="B54" s="185">
        <v>1800</v>
      </c>
      <c r="C54" s="183"/>
      <c r="D54" s="183"/>
      <c r="E54" s="186">
        <v>2000</v>
      </c>
      <c r="F54" s="183"/>
      <c r="G54" s="183"/>
      <c r="H54" s="188" t="s">
        <v>240</v>
      </c>
      <c r="I54" s="253"/>
      <c r="J54" s="253">
        <v>17</v>
      </c>
      <c r="K54" s="254"/>
    </row>
    <row r="55" spans="1:11" ht="12.6" customHeight="1" thickBot="1" x14ac:dyDescent="0.25">
      <c r="A55" s="197" t="s">
        <v>241</v>
      </c>
      <c r="B55" s="185">
        <v>2300</v>
      </c>
      <c r="C55" s="183"/>
      <c r="D55" s="183"/>
      <c r="E55" s="186">
        <v>2500</v>
      </c>
      <c r="F55" s="183"/>
      <c r="G55" s="183"/>
      <c r="H55" s="188"/>
      <c r="I55" s="253"/>
      <c r="J55" s="253">
        <v>18</v>
      </c>
      <c r="K55" s="254"/>
    </row>
    <row r="56" spans="1:11" ht="12.6" customHeight="1" thickBot="1" x14ac:dyDescent="0.25">
      <c r="A56" s="197" t="s">
        <v>242</v>
      </c>
      <c r="B56" s="185">
        <v>2500</v>
      </c>
      <c r="C56" s="183"/>
      <c r="D56" s="183"/>
      <c r="E56" s="186">
        <v>2500</v>
      </c>
      <c r="F56" s="183"/>
      <c r="G56" s="183"/>
      <c r="H56" s="188"/>
      <c r="I56" s="253"/>
      <c r="J56" s="253">
        <v>19</v>
      </c>
      <c r="K56" s="254"/>
    </row>
    <row r="57" spans="1:11" ht="12.6" customHeight="1" thickBot="1" x14ac:dyDescent="0.25">
      <c r="A57" s="197" t="s">
        <v>243</v>
      </c>
      <c r="B57" s="185">
        <v>0</v>
      </c>
      <c r="C57" s="183"/>
      <c r="D57" s="183"/>
      <c r="E57" s="186">
        <v>12099</v>
      </c>
      <c r="F57" s="183"/>
      <c r="G57" s="183"/>
      <c r="H57" s="188"/>
      <c r="I57" s="253"/>
      <c r="J57" s="253">
        <v>20</v>
      </c>
      <c r="K57" s="254" t="s">
        <v>199</v>
      </c>
    </row>
    <row r="58" spans="1:11" ht="12.6" customHeight="1" thickBot="1" x14ac:dyDescent="0.25">
      <c r="A58" s="197" t="s">
        <v>244</v>
      </c>
      <c r="B58" s="195">
        <v>1800</v>
      </c>
      <c r="C58" s="194"/>
      <c r="D58" s="194"/>
      <c r="E58" s="196">
        <v>2000</v>
      </c>
      <c r="F58" s="194"/>
      <c r="G58" s="194"/>
      <c r="H58" s="171"/>
      <c r="I58" s="251"/>
      <c r="J58" s="253">
        <v>21</v>
      </c>
      <c r="K58" s="252"/>
    </row>
    <row r="59" spans="1:11" ht="12.6" customHeight="1" thickBot="1" x14ac:dyDescent="0.25">
      <c r="A59" s="197" t="s">
        <v>245</v>
      </c>
      <c r="B59" s="200">
        <v>3000</v>
      </c>
      <c r="C59" s="199">
        <v>2500</v>
      </c>
      <c r="D59" s="199">
        <v>500</v>
      </c>
      <c r="E59" s="201">
        <v>3000</v>
      </c>
      <c r="F59" s="199">
        <v>2500</v>
      </c>
      <c r="G59" s="199">
        <v>500</v>
      </c>
      <c r="H59" s="165"/>
      <c r="I59" s="251"/>
      <c r="J59" s="253">
        <v>22</v>
      </c>
      <c r="K59" s="252"/>
    </row>
    <row r="60" spans="1:11" ht="12.6" customHeight="1" thickBot="1" x14ac:dyDescent="0.25">
      <c r="A60" s="197" t="s">
        <v>246</v>
      </c>
      <c r="B60" s="200">
        <v>6500</v>
      </c>
      <c r="C60" s="199"/>
      <c r="D60" s="199"/>
      <c r="E60" s="201">
        <v>10000</v>
      </c>
      <c r="F60" s="199"/>
      <c r="G60" s="199"/>
      <c r="H60" s="165" t="s">
        <v>247</v>
      </c>
      <c r="I60" s="251"/>
      <c r="J60" s="253">
        <v>23</v>
      </c>
      <c r="K60" s="252"/>
    </row>
    <row r="61" spans="1:11" ht="12.6" customHeight="1" thickBot="1" x14ac:dyDescent="0.25">
      <c r="A61" s="197" t="s">
        <v>248</v>
      </c>
      <c r="B61" s="200">
        <v>800</v>
      </c>
      <c r="C61" s="199"/>
      <c r="D61" s="199"/>
      <c r="E61" s="201">
        <v>700</v>
      </c>
      <c r="F61" s="199"/>
      <c r="G61" s="199"/>
      <c r="H61" s="165" t="s">
        <v>217</v>
      </c>
      <c r="I61" s="251"/>
      <c r="J61" s="253">
        <v>24</v>
      </c>
      <c r="K61" s="374"/>
    </row>
    <row r="62" spans="1:11" ht="12.6" customHeight="1" thickBot="1" x14ac:dyDescent="0.25">
      <c r="A62" s="197" t="s">
        <v>249</v>
      </c>
      <c r="B62" s="200">
        <v>3000</v>
      </c>
      <c r="C62" s="199">
        <v>2850</v>
      </c>
      <c r="D62" s="199">
        <v>150</v>
      </c>
      <c r="E62" s="201">
        <v>2000</v>
      </c>
      <c r="F62" s="199">
        <v>1850</v>
      </c>
      <c r="G62" s="199">
        <v>150</v>
      </c>
      <c r="H62" s="165"/>
      <c r="I62" s="251"/>
      <c r="J62" s="253">
        <v>25</v>
      </c>
      <c r="K62" s="374"/>
    </row>
    <row r="63" spans="1:11" ht="12.6" customHeight="1" x14ac:dyDescent="0.2">
      <c r="A63" s="210"/>
      <c r="B63" s="212">
        <f>SUM(B35:B62)</f>
        <v>183213</v>
      </c>
      <c r="C63" s="130"/>
      <c r="D63" s="130"/>
      <c r="E63" s="211">
        <f>SUM(E35:E62)</f>
        <v>190149</v>
      </c>
      <c r="F63" s="130"/>
      <c r="G63" s="130"/>
      <c r="H63" s="213" t="s">
        <v>250</v>
      </c>
      <c r="I63" s="251"/>
      <c r="J63" s="251"/>
      <c r="K63" s="252"/>
    </row>
  </sheetData>
  <sheetProtection algorithmName="SHA-512" hashValue="MRCGujOonYbRne3ucxuv1PcEAVM98AIgSUGLGylnbrn4d3SYQ7cP7K+8IHk+nfkGz1sV8mcVmBJ4w9DfhzRPXw==" saltValue="9+3IYq34BqjLAhPRFIPH/g==" spinCount="100000" sheet="1" objects="1" scenarios="1"/>
  <mergeCells count="1">
    <mergeCell ref="K61:K62"/>
  </mergeCells>
  <pageMargins left="0.7" right="0.7" top="0.78740157499999996" bottom="0.78740157499999996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6</vt:i4>
      </vt:variant>
    </vt:vector>
  </HeadingPairs>
  <TitlesOfParts>
    <vt:vector size="6" baseType="lpstr">
      <vt:lpstr>IC - celkem</vt:lpstr>
      <vt:lpstr>IC - měsíce</vt:lpstr>
      <vt:lpstr>IC - srovnání 2018-2019</vt:lpstr>
      <vt:lpstr>IC - zahran. návš. - srovnání</vt:lpstr>
      <vt:lpstr>PAMÁTKY</vt:lpstr>
      <vt:lpstr>AKCE, AQUAP., BAZEN, KOUPALIŠTĚ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Nikouš</dc:creator>
  <cp:lastModifiedBy>uzivatel</cp:lastModifiedBy>
  <dcterms:created xsi:type="dcterms:W3CDTF">2020-03-05T08:22:32Z</dcterms:created>
  <dcterms:modified xsi:type="dcterms:W3CDTF">2020-04-16T12:03:20Z</dcterms:modified>
</cp:coreProperties>
</file>