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ružení Český ráj\Desktop\ÍČKA\"/>
    </mc:Choice>
  </mc:AlternateContent>
  <xr:revisionPtr revIDLastSave="0" documentId="13_ncr:1_{3E20A422-BEB4-4C79-8BE6-D7299DFC4CF0}" xr6:coauthVersionLast="47" xr6:coauthVersionMax="47" xr10:uidLastSave="{00000000-0000-0000-0000-000000000000}"/>
  <bookViews>
    <workbookView xWindow="-120" yWindow="-120" windowWidth="29040" windowHeight="15840" firstSheet="6" activeTab="13" xr2:uid="{00000000-000D-0000-FFFF-FFFF00000000}"/>
  </bookViews>
  <sheets>
    <sheet name="IC Turnov" sheetId="1" r:id="rId1"/>
    <sheet name="IC ŽB" sheetId="3" r:id="rId2"/>
    <sheet name="IC Semily" sheetId="17" r:id="rId3"/>
    <sheet name="IC Lomnice n.P." sheetId="18" r:id="rId4"/>
    <sheet name="IC  Jičín" sheetId="4" r:id="rId5"/>
    <sheet name="IC Sobotka" sheetId="5" r:id="rId6"/>
    <sheet name="IC MH" sheetId="8" r:id="rId7"/>
    <sheet name="IC MB" sheetId="9" r:id="rId8"/>
    <sheet name="IC DB" sheetId="10" r:id="rId9"/>
    <sheet name="IC NP" sheetId="11" r:id="rId10"/>
    <sheet name="IC Sedmihorky" sheetId="12" r:id="rId11"/>
    <sheet name="IC Zvířetice" sheetId="13" r:id="rId12"/>
    <sheet name="IC Svijany" sheetId="14" r:id="rId13"/>
    <sheet name="celkem" sheetId="6" r:id="rId14"/>
    <sheet name="Srovnání 2019-2020-2021" sheetId="15" r:id="rId15"/>
    <sheet name="Zahr. turisté-srovnání" sheetId="16" r:id="rId16"/>
  </sheets>
  <definedNames>
    <definedName name="_xlnm.Print_Area" localSheetId="14">'Srovnání 2019-2020-2021'!$A$1:$Q$40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6" l="1"/>
  <c r="B16" i="6"/>
  <c r="B17" i="6"/>
  <c r="B18" i="6"/>
  <c r="B19" i="6"/>
  <c r="B20" i="6"/>
  <c r="M22" i="18"/>
  <c r="L22" i="18"/>
  <c r="K22" i="18"/>
  <c r="J22" i="18"/>
  <c r="I22" i="18"/>
  <c r="H22" i="18"/>
  <c r="G22" i="18"/>
  <c r="F22" i="18"/>
  <c r="E22" i="18"/>
  <c r="D22" i="18"/>
  <c r="C22" i="18"/>
  <c r="B22" i="18"/>
  <c r="C16" i="18"/>
  <c r="B16" i="18"/>
  <c r="N12" i="18"/>
  <c r="N11" i="18"/>
  <c r="N10" i="18"/>
  <c r="N9" i="18"/>
  <c r="N22" i="18" s="1"/>
  <c r="N8" i="18"/>
  <c r="B4" i="6"/>
  <c r="B5" i="6"/>
  <c r="B6" i="6"/>
  <c r="B7" i="6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B20" i="17"/>
  <c r="P67" i="16"/>
  <c r="O67" i="16"/>
  <c r="N67" i="16"/>
  <c r="M67" i="16"/>
  <c r="L67" i="16"/>
  <c r="K67" i="16"/>
  <c r="J67" i="16"/>
  <c r="I67" i="16"/>
  <c r="H67" i="16"/>
  <c r="G67" i="16"/>
  <c r="F67" i="16"/>
  <c r="E67" i="16"/>
  <c r="C67" i="16"/>
  <c r="Q67" i="16"/>
  <c r="D67" i="16"/>
  <c r="B67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C44" i="16"/>
  <c r="Q44" i="16"/>
  <c r="D44" i="16"/>
  <c r="R44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C21" i="16"/>
  <c r="Q21" i="16"/>
  <c r="D21" i="16"/>
  <c r="J21" i="15"/>
  <c r="I21" i="15"/>
  <c r="G21" i="15"/>
  <c r="F21" i="15"/>
  <c r="D21" i="15"/>
  <c r="C21" i="15"/>
  <c r="H21" i="15"/>
  <c r="E21" i="15"/>
  <c r="B21" i="15"/>
  <c r="B21" i="16" l="1"/>
  <c r="R21" i="16"/>
  <c r="B44" i="16"/>
  <c r="R67" i="16"/>
  <c r="R4" i="6" l="1"/>
  <c r="R7" i="6"/>
  <c r="R8" i="6"/>
  <c r="R9" i="6"/>
  <c r="R21" i="6" s="1"/>
  <c r="R10" i="6"/>
  <c r="R11" i="6"/>
  <c r="R12" i="6"/>
  <c r="R13" i="6"/>
  <c r="R14" i="6"/>
  <c r="R15" i="6"/>
  <c r="R16" i="6"/>
  <c r="R17" i="6"/>
  <c r="R18" i="6"/>
  <c r="R19" i="6"/>
  <c r="R5" i="6"/>
  <c r="R20" i="6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B19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B16" i="14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B17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B16" i="12"/>
  <c r="B19" i="12"/>
  <c r="C19" i="13"/>
  <c r="B19" i="13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B19" i="10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B20" i="11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B16" i="9"/>
  <c r="C5" i="5"/>
  <c r="C6" i="5"/>
  <c r="C7" i="5"/>
  <c r="C8" i="5"/>
  <c r="N8" i="5" s="1"/>
  <c r="C9" i="5"/>
  <c r="C10" i="5"/>
  <c r="C11" i="5"/>
  <c r="C12" i="5"/>
  <c r="N12" i="5" s="1"/>
  <c r="C13" i="5"/>
  <c r="C14" i="5"/>
  <c r="C15" i="5"/>
  <c r="C4" i="5"/>
  <c r="B9" i="6"/>
  <c r="B10" i="6"/>
  <c r="B11" i="6"/>
  <c r="B12" i="6"/>
  <c r="B13" i="6"/>
  <c r="N5" i="5"/>
  <c r="N6" i="5"/>
  <c r="N7" i="5"/>
  <c r="N9" i="5"/>
  <c r="N10" i="5"/>
  <c r="N11" i="5"/>
  <c r="N13" i="5"/>
  <c r="N14" i="5"/>
  <c r="N15" i="5"/>
  <c r="N17" i="5"/>
  <c r="N4" i="5"/>
  <c r="C16" i="5"/>
  <c r="N16" i="5" s="1"/>
  <c r="D16" i="5"/>
  <c r="E16" i="5"/>
  <c r="F16" i="5"/>
  <c r="G16" i="5"/>
  <c r="H16" i="5"/>
  <c r="I16" i="5"/>
  <c r="J16" i="5"/>
  <c r="K16" i="5"/>
  <c r="L16" i="5"/>
  <c r="M16" i="5"/>
  <c r="O16" i="5"/>
  <c r="P16" i="5"/>
  <c r="Q16" i="5"/>
  <c r="R16" i="5"/>
  <c r="B16" i="5"/>
  <c r="B8" i="6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B16" i="4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D21" i="6"/>
  <c r="C21" i="6"/>
  <c r="P13" i="3"/>
  <c r="Q13" i="3"/>
  <c r="R13" i="3"/>
  <c r="O13" i="3"/>
  <c r="B16" i="13"/>
  <c r="C16" i="13"/>
  <c r="N16" i="13"/>
  <c r="R4" i="12"/>
  <c r="R5" i="12"/>
  <c r="R6" i="12"/>
  <c r="R7" i="12"/>
  <c r="C8" i="12"/>
  <c r="N8" i="12" s="1"/>
  <c r="R8" i="12" s="1"/>
  <c r="Q8" i="12"/>
  <c r="N9" i="12"/>
  <c r="Q9" i="12"/>
  <c r="R9" i="12"/>
  <c r="C10" i="12"/>
  <c r="N10" i="12" s="1"/>
  <c r="R10" i="12" s="1"/>
  <c r="Q10" i="12"/>
  <c r="C11" i="12"/>
  <c r="N11" i="12" s="1"/>
  <c r="R11" i="12" s="1"/>
  <c r="Q11" i="12"/>
  <c r="C12" i="12"/>
  <c r="N12" i="12" s="1"/>
  <c r="R12" i="12" s="1"/>
  <c r="Q12" i="12"/>
  <c r="C13" i="12"/>
  <c r="N13" i="12" s="1"/>
  <c r="R13" i="12" s="1"/>
  <c r="Q13" i="12"/>
  <c r="C14" i="12"/>
  <c r="N14" i="12" s="1"/>
  <c r="R14" i="12" s="1"/>
  <c r="Q14" i="12"/>
  <c r="C15" i="12"/>
  <c r="N15" i="12" s="1"/>
  <c r="R15" i="12" s="1"/>
  <c r="Q15" i="12"/>
  <c r="B21" i="6" l="1"/>
  <c r="Q4" i="10"/>
  <c r="R4" i="10"/>
  <c r="Q5" i="10"/>
  <c r="R5" i="10"/>
  <c r="Q6" i="10"/>
  <c r="R6" i="10"/>
  <c r="Q7" i="10"/>
  <c r="R7" i="10"/>
  <c r="Q8" i="10"/>
  <c r="R8" i="10"/>
  <c r="Q9" i="10"/>
  <c r="R9" i="10"/>
  <c r="Q10" i="10"/>
  <c r="R10" i="10"/>
  <c r="Q11" i="10"/>
  <c r="R11" i="10"/>
  <c r="Q12" i="10"/>
  <c r="R12" i="10"/>
  <c r="Q13" i="10"/>
  <c r="Q14" i="10"/>
  <c r="Q15" i="10"/>
  <c r="C4" i="8"/>
  <c r="N4" i="8"/>
  <c r="N16" i="8" s="1"/>
  <c r="N17" i="8" s="1"/>
  <c r="Q4" i="8"/>
  <c r="C5" i="8"/>
  <c r="N5" i="8"/>
  <c r="R5" i="8" s="1"/>
  <c r="Q5" i="8"/>
  <c r="C6" i="8"/>
  <c r="N6" i="8"/>
  <c r="R6" i="8" s="1"/>
  <c r="Q6" i="8"/>
  <c r="C7" i="8"/>
  <c r="N7" i="8"/>
  <c r="R7" i="8" s="1"/>
  <c r="Q7" i="8"/>
  <c r="C8" i="8"/>
  <c r="N8" i="8"/>
  <c r="R8" i="8" s="1"/>
  <c r="Q8" i="8"/>
  <c r="C9" i="8"/>
  <c r="N9" i="8"/>
  <c r="R9" i="8" s="1"/>
  <c r="Q9" i="8"/>
  <c r="C10" i="8"/>
  <c r="N10" i="8"/>
  <c r="R10" i="8" s="1"/>
  <c r="Q10" i="8"/>
  <c r="C11" i="8"/>
  <c r="N11" i="8"/>
  <c r="R11" i="8" s="1"/>
  <c r="Q11" i="8"/>
  <c r="C12" i="8"/>
  <c r="N12" i="8"/>
  <c r="R12" i="8" s="1"/>
  <c r="Q12" i="8"/>
  <c r="C13" i="8"/>
  <c r="N13" i="8"/>
  <c r="R13" i="8" s="1"/>
  <c r="Q13" i="8"/>
  <c r="C14" i="8"/>
  <c r="N14" i="8"/>
  <c r="R14" i="8" s="1"/>
  <c r="Q14" i="8"/>
  <c r="C15" i="8"/>
  <c r="N15" i="8"/>
  <c r="R15" i="8" s="1"/>
  <c r="Q15" i="8"/>
  <c r="B16" i="8"/>
  <c r="C16" i="8"/>
  <c r="C17" i="8" s="1"/>
  <c r="D16" i="8"/>
  <c r="E16" i="8"/>
  <c r="F16" i="8"/>
  <c r="G16" i="8"/>
  <c r="G17" i="8" s="1"/>
  <c r="H16" i="8"/>
  <c r="I16" i="8"/>
  <c r="J16" i="8"/>
  <c r="K16" i="8"/>
  <c r="K17" i="8" s="1"/>
  <c r="L16" i="8"/>
  <c r="M16" i="8"/>
  <c r="O16" i="8"/>
  <c r="O17" i="8" s="1"/>
  <c r="P16" i="8"/>
  <c r="Q16" i="8"/>
  <c r="B17" i="8"/>
  <c r="D17" i="8"/>
  <c r="E17" i="8"/>
  <c r="F17" i="8"/>
  <c r="H17" i="8"/>
  <c r="I17" i="8"/>
  <c r="J17" i="8"/>
  <c r="L17" i="8"/>
  <c r="M17" i="8"/>
  <c r="P17" i="8"/>
  <c r="Q17" i="8"/>
  <c r="R4" i="8" l="1"/>
  <c r="R16" i="8" s="1"/>
  <c r="R17" i="8" s="1"/>
  <c r="Q4" i="4"/>
  <c r="R4" i="4" s="1"/>
  <c r="Q5" i="4"/>
  <c r="R5" i="4"/>
  <c r="Q6" i="4"/>
  <c r="R6" i="4" s="1"/>
  <c r="Q7" i="4"/>
  <c r="R7" i="4"/>
  <c r="C8" i="4"/>
  <c r="N8" i="4" s="1"/>
  <c r="R8" i="4" s="1"/>
  <c r="Q8" i="4"/>
  <c r="C9" i="4"/>
  <c r="N9" i="4" s="1"/>
  <c r="R9" i="4" s="1"/>
  <c r="Q9" i="4"/>
  <c r="C10" i="4"/>
  <c r="N10" i="4" s="1"/>
  <c r="R10" i="4" s="1"/>
  <c r="Q10" i="4"/>
  <c r="C11" i="4"/>
  <c r="N11" i="4" s="1"/>
  <c r="R11" i="4" s="1"/>
  <c r="Q11" i="4"/>
  <c r="C12" i="4"/>
  <c r="N12" i="4" s="1"/>
  <c r="R12" i="4" s="1"/>
  <c r="Q12" i="4"/>
  <c r="C13" i="4"/>
  <c r="N13" i="4" s="1"/>
  <c r="R13" i="4" s="1"/>
  <c r="Q13" i="4"/>
  <c r="C14" i="4"/>
  <c r="N14" i="4" s="1"/>
  <c r="R14" i="4" s="1"/>
  <c r="Q14" i="4"/>
  <c r="C15" i="4"/>
  <c r="N15" i="4" s="1"/>
  <c r="R15" i="4" s="1"/>
  <c r="Q15" i="4"/>
  <c r="B16" i="3" l="1"/>
  <c r="C16" i="3"/>
  <c r="D16" i="3"/>
  <c r="E16" i="3"/>
  <c r="E17" i="3" s="1"/>
  <c r="F16" i="3"/>
  <c r="G16" i="3"/>
  <c r="H16" i="3"/>
  <c r="I16" i="3"/>
  <c r="I17" i="3" s="1"/>
  <c r="J16" i="3"/>
  <c r="K16" i="3"/>
  <c r="L16" i="3"/>
  <c r="M16" i="3"/>
  <c r="M17" i="3" s="1"/>
  <c r="N16" i="3"/>
  <c r="O16" i="3"/>
  <c r="O17" i="3" s="1"/>
  <c r="P16" i="3"/>
  <c r="P17" i="3" s="1"/>
  <c r="Q16" i="3"/>
  <c r="Q17" i="3" s="1"/>
  <c r="R16" i="3"/>
  <c r="B17" i="3"/>
  <c r="C17" i="3"/>
  <c r="D17" i="3"/>
  <c r="F17" i="3"/>
  <c r="G17" i="3"/>
  <c r="H17" i="3"/>
  <c r="J17" i="3"/>
  <c r="K17" i="3"/>
  <c r="L17" i="3"/>
  <c r="N17" i="3"/>
  <c r="R17" i="3"/>
</calcChain>
</file>

<file path=xl/sharedStrings.xml><?xml version="1.0" encoding="utf-8"?>
<sst xmlns="http://schemas.openxmlformats.org/spreadsheetml/2006/main" count="653" uniqueCount="84">
  <si>
    <t>Měsíc</t>
  </si>
  <si>
    <t>Distanční dotazy</t>
  </si>
  <si>
    <t>Celkem poskytnutých služeb v IC</t>
  </si>
  <si>
    <t>Domácí</t>
  </si>
  <si>
    <t>Zahraniční</t>
  </si>
  <si>
    <t>Německo</t>
  </si>
  <si>
    <t>Nizozemí</t>
  </si>
  <si>
    <t>Polsko</t>
  </si>
  <si>
    <t>Velká Británie</t>
  </si>
  <si>
    <t>Francie</t>
  </si>
  <si>
    <t>Rusko</t>
  </si>
  <si>
    <t>Dánsko</t>
  </si>
  <si>
    <t>Slovensko</t>
  </si>
  <si>
    <t>Itálie</t>
  </si>
  <si>
    <t>Ostatní</t>
  </si>
  <si>
    <t>Návštěnvíci  celkem</t>
  </si>
  <si>
    <t>e-mail</t>
  </si>
  <si>
    <t>telefon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</si>
  <si>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</si>
  <si>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</si>
  <si>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</si>
  <si>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</si>
  <si>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</si>
  <si>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</si>
  <si>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</si>
  <si>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</si>
  <si>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</si>
  <si>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</si>
  <si>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</si>
  <si>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</si>
  <si>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</si>
  <si>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Průměr/měsíc</t>
  </si>
  <si>
    <t>Návštěvníci IC-Sezona 2021</t>
  </si>
  <si>
    <t xml:space="preserve">V období od 1. 1.  - 9. 5. 2021 bylo infocentrum z nařízení vlády uzavřeno kvůli pandemii covid 19, nicméně poskytovalo služby IDOL/OPUSCARD a vybíralo poplatky za svoz odpadů. </t>
  </si>
  <si>
    <t>Od 10. 5. 2021 poskytovalo služby opět v plném rozsahu.</t>
  </si>
  <si>
    <t>SKL. MĚSTEČKO</t>
  </si>
  <si>
    <t>květen</t>
  </si>
  <si>
    <t>12.-30.4.</t>
  </si>
  <si>
    <t>nouzový stav</t>
  </si>
  <si>
    <t>břetzen</t>
  </si>
  <si>
    <t>Informační centra</t>
  </si>
  <si>
    <t>Návštěvnost červen-září 2019</t>
  </si>
  <si>
    <t>Podíl</t>
  </si>
  <si>
    <t xml:space="preserve">Zahraniční návštěvníci </t>
  </si>
  <si>
    <t>Češi</t>
  </si>
  <si>
    <t>Zahraniční návštěvníci</t>
  </si>
  <si>
    <t>IC Turnov</t>
  </si>
  <si>
    <t>IC Železný Brod</t>
  </si>
  <si>
    <t>IC Semily</t>
  </si>
  <si>
    <t>IC Lomnice n. P.</t>
  </si>
  <si>
    <t>IC Jičín</t>
  </si>
  <si>
    <t>IC Sobotka</t>
  </si>
  <si>
    <t>IC Mnichovo Hradiště</t>
  </si>
  <si>
    <t>IC Mladá Boleslav</t>
  </si>
  <si>
    <t>IC Rovensko*</t>
  </si>
  <si>
    <t>Nová Paka*</t>
  </si>
  <si>
    <t>IC Dolní Bousov</t>
  </si>
  <si>
    <t>MIS Tábor*</t>
  </si>
  <si>
    <t>červenec-srpen</t>
  </si>
  <si>
    <t>IC Kněžmost*</t>
  </si>
  <si>
    <t>IC Kopidlno</t>
  </si>
  <si>
    <t>nesledovali návštěvnost</t>
  </si>
  <si>
    <t>IC Zvířetice</t>
  </si>
  <si>
    <t>IC Sedmihorky</t>
  </si>
  <si>
    <t>IC Svijany</t>
  </si>
  <si>
    <t>neevidujeme</t>
  </si>
  <si>
    <t>Návštěvníci TIC Zvířetice-Sezona 2021</t>
  </si>
  <si>
    <t>e-mail/telefon/celkem</t>
  </si>
  <si>
    <t>Hlavní sezona</t>
  </si>
  <si>
    <t>červen - září</t>
  </si>
  <si>
    <t>IC Nová Paka*</t>
  </si>
  <si>
    <t>IC Tábor*</t>
  </si>
  <si>
    <t>IC Kněžnost*</t>
  </si>
  <si>
    <t>Návštěvnost červen-září 2020</t>
  </si>
  <si>
    <t>Tel., e-mail, písemně atd.</t>
  </si>
  <si>
    <t>Návštěvnost červen-září 2021</t>
  </si>
  <si>
    <t>zavřené</t>
  </si>
  <si>
    <t>covid</t>
  </si>
  <si>
    <t>Sezona</t>
  </si>
  <si>
    <t>Květen*</t>
  </si>
  <si>
    <t>*distanční NEEVIDUJEME!</t>
  </si>
  <si>
    <t>Návštěvnost Sezónního informačního střediska na hoře Tábor 2021:</t>
  </si>
  <si>
    <t>červenec-srpen (do 28. 8. 2021)</t>
  </si>
  <si>
    <t>* Od 10. 5. 2021 znovu otevřeno!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</si>
</sst>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8"/>
      <color indexed="8"/>
      <name val="Calibri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0"/>
      <color rgb="FF00B05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43" fontId="11" fillId="0" borderId="0" applyFont="0" applyFill="0" applyBorder="0" applyAlignment="0" applyProtection="0"/>
    <xf numFmtId="0" fontId="14" fillId="7" borderId="0" applyNumberFormat="0" applyBorder="0" applyAlignment="0" applyProtection="0"/>
    <xf numFmtId="0" fontId="2" fillId="8" borderId="0" applyNumberFormat="0" applyBorder="0" applyAlignment="0" applyProtection="0"/>
    <xf numFmtId="0" fontId="1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11" fillId="17" borderId="49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</cellStyleXfs>
  <cellXfs count="328">
    <xf numFmtId="0" fontId="0" fillId="0" borderId="0" xfId="0"/>
    <xf numFmtId="0" fontId="7" fillId="4" borderId="13" xfId="0" applyFont="1" applyFill="1" applyBorder="1"/>
    <xf numFmtId="0" fontId="8" fillId="2" borderId="13" xfId="0" applyFont="1" applyFill="1" applyBorder="1"/>
    <xf numFmtId="0" fontId="9" fillId="3" borderId="13" xfId="0" applyFont="1" applyFill="1" applyBorder="1"/>
    <xf numFmtId="0" fontId="8" fillId="0" borderId="13" xfId="0" applyFont="1" applyBorder="1"/>
    <xf numFmtId="0" fontId="8" fillId="3" borderId="13" xfId="0" applyFont="1" applyFill="1" applyBorder="1"/>
    <xf numFmtId="0" fontId="8" fillId="4" borderId="13" xfId="0" applyFont="1" applyFill="1" applyBorder="1"/>
    <xf numFmtId="0" fontId="8" fillId="5" borderId="13" xfId="0" applyFont="1" applyFill="1" applyBorder="1"/>
    <xf numFmtId="0" fontId="8" fillId="2" borderId="1" xfId="0" applyFont="1" applyFill="1" applyBorder="1"/>
    <xf numFmtId="0" fontId="9" fillId="3" borderId="1" xfId="0" applyFont="1" applyFill="1" applyBorder="1"/>
    <xf numFmtId="0" fontId="8" fillId="0" borderId="1" xfId="0" applyFont="1" applyBorder="1"/>
    <xf numFmtId="0" fontId="8" fillId="4" borderId="1" xfId="0" applyFont="1" applyFill="1" applyBorder="1"/>
    <xf numFmtId="0" fontId="8" fillId="2" borderId="14" xfId="0" applyFont="1" applyFill="1" applyBorder="1"/>
    <xf numFmtId="0" fontId="9" fillId="3" borderId="15" xfId="0" applyFont="1" applyFill="1" applyBorder="1"/>
    <xf numFmtId="0" fontId="8" fillId="0" borderId="15" xfId="0" applyFont="1" applyBorder="1"/>
    <xf numFmtId="0" fontId="8" fillId="3" borderId="15" xfId="0" applyFont="1" applyFill="1" applyBorder="1"/>
    <xf numFmtId="0" fontId="8" fillId="4" borderId="15" xfId="0" applyFont="1" applyFill="1" applyBorder="1"/>
    <xf numFmtId="0" fontId="8" fillId="5" borderId="15" xfId="0" applyFont="1" applyFill="1" applyBorder="1"/>
    <xf numFmtId="0" fontId="8" fillId="0" borderId="0" xfId="0" applyFont="1"/>
    <xf numFmtId="0" fontId="10" fillId="0" borderId="0" xfId="0" applyFont="1"/>
    <xf numFmtId="0" fontId="8" fillId="3" borderId="13" xfId="0" applyNumberFormat="1" applyFont="1" applyFill="1" applyBorder="1" applyAlignment="1" applyProtection="1"/>
    <xf numFmtId="0" fontId="8" fillId="0" borderId="13" xfId="0" applyNumberFormat="1" applyFont="1" applyFill="1" applyBorder="1" applyAlignment="1" applyProtection="1"/>
    <xf numFmtId="0" fontId="8" fillId="3" borderId="13" xfId="0" applyNumberFormat="1" applyFont="1" applyFill="1" applyBorder="1" applyAlignment="1" applyProtection="1">
      <alignment horizontal="right"/>
    </xf>
    <xf numFmtId="0" fontId="8" fillId="0" borderId="8" xfId="0" applyNumberFormat="1" applyFont="1" applyFill="1" applyBorder="1" applyAlignment="1" applyProtection="1"/>
    <xf numFmtId="0" fontId="8" fillId="0" borderId="13" xfId="0" applyNumberFormat="1" applyFont="1" applyFill="1" applyBorder="1" applyAlignment="1" applyProtection="1">
      <alignment horizontal="right"/>
    </xf>
    <xf numFmtId="0" fontId="8" fillId="6" borderId="13" xfId="0" applyNumberFormat="1" applyFont="1" applyFill="1" applyBorder="1" applyAlignment="1" applyProtection="1"/>
    <xf numFmtId="0" fontId="8" fillId="6" borderId="13" xfId="0" applyNumberFormat="1" applyFont="1" applyFill="1" applyBorder="1" applyAlignment="1" applyProtection="1">
      <alignment horizontal="right"/>
    </xf>
    <xf numFmtId="0" fontId="0" fillId="0" borderId="0" xfId="0" applyBorder="1"/>
    <xf numFmtId="0" fontId="8" fillId="0" borderId="0" xfId="0" applyNumberFormat="1" applyFont="1" applyFill="1" applyBorder="1" applyAlignment="1" applyProtection="1"/>
    <xf numFmtId="0" fontId="2" fillId="0" borderId="0" xfId="7"/>
    <xf numFmtId="0" fontId="3" fillId="5" borderId="15" xfId="7" applyFont="1" applyFill="1" applyBorder="1"/>
    <xf numFmtId="0" fontId="3" fillId="4" borderId="15" xfId="7" applyFont="1" applyFill="1" applyBorder="1"/>
    <xf numFmtId="0" fontId="3" fillId="3" borderId="15" xfId="7" applyFont="1" applyFill="1" applyBorder="1"/>
    <xf numFmtId="0" fontId="3" fillId="0" borderId="15" xfId="7" applyFont="1" applyBorder="1"/>
    <xf numFmtId="0" fontId="4" fillId="3" borderId="15" xfId="7" applyFont="1" applyFill="1" applyBorder="1"/>
    <xf numFmtId="0" fontId="8" fillId="2" borderId="14" xfId="7" applyFont="1" applyFill="1" applyBorder="1"/>
    <xf numFmtId="0" fontId="3" fillId="5" borderId="13" xfId="7" applyFont="1" applyFill="1" applyBorder="1"/>
    <xf numFmtId="0" fontId="3" fillId="4" borderId="13" xfId="7" applyFont="1" applyFill="1" applyBorder="1"/>
    <xf numFmtId="0" fontId="3" fillId="4" borderId="1" xfId="7" applyFont="1" applyFill="1" applyBorder="1"/>
    <xf numFmtId="0" fontId="3" fillId="3" borderId="13" xfId="7" applyFont="1" applyFill="1" applyBorder="1"/>
    <xf numFmtId="0" fontId="3" fillId="0" borderId="1" xfId="7" applyFont="1" applyBorder="1"/>
    <xf numFmtId="0" fontId="4" fillId="3" borderId="13" xfId="7" applyFont="1" applyFill="1" applyBorder="1"/>
    <xf numFmtId="0" fontId="4" fillId="3" borderId="1" xfId="7" applyFont="1" applyFill="1" applyBorder="1"/>
    <xf numFmtId="0" fontId="8" fillId="2" borderId="1" xfId="7" applyFont="1" applyFill="1" applyBorder="1"/>
    <xf numFmtId="0" fontId="3" fillId="0" borderId="13" xfId="7" applyFont="1" applyBorder="1"/>
    <xf numFmtId="0" fontId="8" fillId="2" borderId="13" xfId="7" applyFont="1" applyFill="1" applyBorder="1"/>
    <xf numFmtId="16" fontId="8" fillId="2" borderId="13" xfId="7" applyNumberFormat="1" applyFont="1" applyFill="1" applyBorder="1"/>
    <xf numFmtId="0" fontId="8" fillId="5" borderId="13" xfId="7" applyFont="1" applyFill="1" applyBorder="1"/>
    <xf numFmtId="0" fontId="8" fillId="4" borderId="13" xfId="7" applyFont="1" applyFill="1" applyBorder="1"/>
    <xf numFmtId="0" fontId="8" fillId="3" borderId="13" xfId="7" applyFont="1" applyFill="1" applyBorder="1"/>
    <xf numFmtId="0" fontId="8" fillId="0" borderId="13" xfId="7" applyFont="1" applyBorder="1"/>
    <xf numFmtId="0" fontId="9" fillId="3" borderId="13" xfId="7" applyFont="1" applyFill="1" applyBorder="1"/>
    <xf numFmtId="0" fontId="7" fillId="4" borderId="13" xfId="7" applyFont="1" applyFill="1" applyBorder="1"/>
    <xf numFmtId="0" fontId="7" fillId="12" borderId="30" xfId="0" applyFont="1" applyFill="1" applyBorder="1" applyAlignment="1">
      <alignment vertical="center"/>
    </xf>
    <xf numFmtId="0" fontId="7" fillId="12" borderId="31" xfId="0" applyFont="1" applyFill="1" applyBorder="1" applyAlignment="1">
      <alignment vertical="center"/>
    </xf>
    <xf numFmtId="1" fontId="13" fillId="10" borderId="21" xfId="5" applyNumberFormat="1" applyFont="1" applyBorder="1" applyAlignment="1">
      <alignment wrapText="1"/>
    </xf>
    <xf numFmtId="1" fontId="20" fillId="0" borderId="21" xfId="0" applyNumberFormat="1" applyFont="1" applyBorder="1" applyAlignment="1">
      <alignment wrapText="1"/>
    </xf>
    <xf numFmtId="0" fontId="21" fillId="13" borderId="21" xfId="4" applyNumberFormat="1" applyFont="1" applyFill="1" applyBorder="1"/>
    <xf numFmtId="1" fontId="0" fillId="0" borderId="22" xfId="0" applyNumberFormat="1" applyBorder="1"/>
    <xf numFmtId="0" fontId="22" fillId="0" borderId="34" xfId="0" applyFont="1" applyBorder="1" applyAlignment="1">
      <alignment wrapText="1"/>
    </xf>
    <xf numFmtId="1" fontId="13" fillId="8" borderId="13" xfId="3" applyNumberFormat="1" applyFont="1" applyBorder="1" applyAlignment="1">
      <alignment wrapText="1"/>
    </xf>
    <xf numFmtId="1" fontId="13" fillId="10" borderId="13" xfId="5" applyNumberFormat="1" applyFont="1" applyBorder="1" applyAlignment="1">
      <alignment wrapText="1"/>
    </xf>
    <xf numFmtId="1" fontId="20" fillId="0" borderId="13" xfId="0" applyNumberFormat="1" applyFont="1" applyBorder="1" applyAlignment="1">
      <alignment wrapText="1"/>
    </xf>
    <xf numFmtId="0" fontId="21" fillId="13" borderId="13" xfId="4" applyNumberFormat="1" applyFont="1" applyFill="1" applyBorder="1"/>
    <xf numFmtId="1" fontId="0" fillId="0" borderId="13" xfId="0" applyNumberFormat="1" applyBorder="1"/>
    <xf numFmtId="1" fontId="0" fillId="0" borderId="25" xfId="0" applyNumberFormat="1" applyBorder="1"/>
    <xf numFmtId="0" fontId="18" fillId="0" borderId="34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1" fillId="13" borderId="1" xfId="4" applyNumberFormat="1" applyFont="1" applyFill="1" applyBorder="1"/>
    <xf numFmtId="0" fontId="23" fillId="0" borderId="13" xfId="0" applyFont="1" applyBorder="1"/>
    <xf numFmtId="0" fontId="21" fillId="0" borderId="12" xfId="0" applyFont="1" applyBorder="1"/>
    <xf numFmtId="1" fontId="13" fillId="10" borderId="1" xfId="5" applyNumberFormat="1" applyFont="1" applyBorder="1" applyAlignment="1">
      <alignment wrapText="1"/>
    </xf>
    <xf numFmtId="1" fontId="20" fillId="0" borderId="1" xfId="0" applyNumberFormat="1" applyFont="1" applyBorder="1" applyAlignment="1">
      <alignment wrapText="1"/>
    </xf>
    <xf numFmtId="0" fontId="8" fillId="13" borderId="13" xfId="0" applyFont="1" applyFill="1" applyBorder="1"/>
    <xf numFmtId="1" fontId="20" fillId="0" borderId="29" xfId="0" applyNumberFormat="1" applyFont="1" applyBorder="1" applyAlignment="1">
      <alignment wrapText="1"/>
    </xf>
    <xf numFmtId="0" fontId="21" fillId="13" borderId="29" xfId="4" applyNumberFormat="1" applyFont="1" applyFill="1" applyBorder="1"/>
    <xf numFmtId="1" fontId="0" fillId="0" borderId="37" xfId="0" applyNumberFormat="1" applyBorder="1"/>
    <xf numFmtId="0" fontId="12" fillId="7" borderId="14" xfId="2" applyFont="1" applyBorder="1" applyAlignment="1">
      <alignment wrapText="1"/>
    </xf>
    <xf numFmtId="1" fontId="13" fillId="14" borderId="15" xfId="6" applyNumberFormat="1" applyFont="1" applyFill="1" applyBorder="1" applyAlignment="1">
      <alignment wrapText="1"/>
    </xf>
    <xf numFmtId="1" fontId="13" fillId="11" borderId="15" xfId="6" applyNumberFormat="1" applyFont="1" applyBorder="1" applyAlignment="1">
      <alignment wrapText="1"/>
    </xf>
    <xf numFmtId="0" fontId="18" fillId="0" borderId="0" xfId="0" applyFont="1" applyAlignment="1">
      <alignment wrapText="1"/>
    </xf>
    <xf numFmtId="1" fontId="0" fillId="0" borderId="0" xfId="0" applyNumberFormat="1"/>
    <xf numFmtId="0" fontId="8" fillId="5" borderId="15" xfId="7" applyFont="1" applyFill="1" applyBorder="1"/>
    <xf numFmtId="0" fontId="8" fillId="4" borderId="15" xfId="7" applyFont="1" applyFill="1" applyBorder="1"/>
    <xf numFmtId="0" fontId="8" fillId="3" borderId="15" xfId="7" applyFont="1" applyFill="1" applyBorder="1"/>
    <xf numFmtId="0" fontId="8" fillId="0" borderId="15" xfId="7" applyFont="1" applyBorder="1"/>
    <xf numFmtId="0" fontId="9" fillId="3" borderId="15" xfId="7" applyFont="1" applyFill="1" applyBorder="1"/>
    <xf numFmtId="0" fontId="8" fillId="4" borderId="1" xfId="7" applyFont="1" applyFill="1" applyBorder="1"/>
    <xf numFmtId="0" fontId="8" fillId="0" borderId="1" xfId="7" applyFont="1" applyBorder="1"/>
    <xf numFmtId="0" fontId="9" fillId="3" borderId="1" xfId="7" applyFont="1" applyFill="1" applyBorder="1"/>
    <xf numFmtId="0" fontId="24" fillId="0" borderId="32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1" fontId="20" fillId="0" borderId="33" xfId="0" applyNumberFormat="1" applyFont="1" applyBorder="1" applyAlignment="1">
      <alignment wrapText="1"/>
    </xf>
    <xf numFmtId="1" fontId="20" fillId="0" borderId="2" xfId="0" applyNumberFormat="1" applyFont="1" applyBorder="1" applyAlignment="1">
      <alignment wrapText="1"/>
    </xf>
    <xf numFmtId="0" fontId="20" fillId="0" borderId="2" xfId="0" applyFont="1" applyBorder="1" applyAlignment="1">
      <alignment wrapText="1"/>
    </xf>
    <xf numFmtId="1" fontId="20" fillId="0" borderId="28" xfId="0" applyNumberFormat="1" applyFont="1" applyBorder="1" applyAlignment="1">
      <alignment wrapText="1"/>
    </xf>
    <xf numFmtId="1" fontId="0" fillId="0" borderId="39" xfId="0" applyNumberFormat="1" applyBorder="1"/>
    <xf numFmtId="1" fontId="0" fillId="0" borderId="42" xfId="0" applyNumberFormat="1" applyBorder="1"/>
    <xf numFmtId="1" fontId="0" fillId="0" borderId="43" xfId="0" applyNumberFormat="1" applyBorder="1"/>
    <xf numFmtId="1" fontId="0" fillId="0" borderId="44" xfId="0" applyNumberFormat="1" applyBorder="1"/>
    <xf numFmtId="1" fontId="2" fillId="13" borderId="38" xfId="6" applyNumberFormat="1" applyFill="1" applyBorder="1"/>
    <xf numFmtId="1" fontId="2" fillId="13" borderId="45" xfId="6" applyNumberFormat="1" applyFill="1" applyBorder="1"/>
    <xf numFmtId="0" fontId="21" fillId="13" borderId="34" xfId="4" applyNumberFormat="1" applyFont="1" applyFill="1" applyBorder="1"/>
    <xf numFmtId="1" fontId="2" fillId="13" borderId="46" xfId="6" applyNumberFormat="1" applyFill="1" applyBorder="1"/>
    <xf numFmtId="0" fontId="23" fillId="0" borderId="34" xfId="0" applyFont="1" applyBorder="1"/>
    <xf numFmtId="1" fontId="0" fillId="0" borderId="40" xfId="0" applyNumberFormat="1" applyBorder="1"/>
    <xf numFmtId="1" fontId="2" fillId="13" borderId="34" xfId="6" applyNumberFormat="1" applyFill="1" applyBorder="1"/>
    <xf numFmtId="1" fontId="2" fillId="13" borderId="35" xfId="6" applyNumberFormat="1" applyFill="1" applyBorder="1"/>
    <xf numFmtId="0" fontId="8" fillId="13" borderId="34" xfId="0" applyFont="1" applyFill="1" applyBorder="1"/>
    <xf numFmtId="1" fontId="2" fillId="13" borderId="47" xfId="6" applyNumberFormat="1" applyFill="1" applyBorder="1"/>
    <xf numFmtId="43" fontId="9" fillId="3" borderId="15" xfId="1" applyFont="1" applyFill="1" applyBorder="1"/>
    <xf numFmtId="0" fontId="17" fillId="0" borderId="0" xfId="0" applyFont="1" applyAlignment="1">
      <alignment horizontal="center" vertical="center" wrapText="1"/>
    </xf>
    <xf numFmtId="0" fontId="27" fillId="3" borderId="29" xfId="8" applyFont="1" applyFill="1" applyBorder="1" applyAlignment="1">
      <alignment horizontal="center" vertical="center"/>
    </xf>
    <xf numFmtId="0" fontId="27" fillId="3" borderId="37" xfId="9" applyFont="1" applyFill="1" applyBorder="1" applyAlignment="1">
      <alignment horizontal="center" vertical="center" wrapText="1"/>
    </xf>
    <xf numFmtId="0" fontId="27" fillId="5" borderId="29" xfId="8" applyFont="1" applyFill="1" applyBorder="1" applyAlignment="1">
      <alignment horizontal="center" vertical="center"/>
    </xf>
    <xf numFmtId="0" fontId="27" fillId="5" borderId="37" xfId="9" applyFont="1" applyFill="1" applyBorder="1" applyAlignment="1">
      <alignment horizontal="center" vertical="center" wrapText="1"/>
    </xf>
    <xf numFmtId="0" fontId="27" fillId="18" borderId="30" xfId="10" applyFont="1" applyFill="1" applyBorder="1" applyAlignment="1">
      <alignment horizontal="center" vertical="center"/>
    </xf>
    <xf numFmtId="0" fontId="27" fillId="18" borderId="31" xfId="9" applyFont="1" applyFill="1" applyBorder="1" applyAlignment="1">
      <alignment horizontal="center" vertical="center" wrapText="1"/>
    </xf>
    <xf numFmtId="0" fontId="13" fillId="0" borderId="54" xfId="0" applyFont="1" applyBorder="1"/>
    <xf numFmtId="1" fontId="21" fillId="3" borderId="40" xfId="11" applyNumberFormat="1" applyFont="1" applyFill="1" applyBorder="1" applyAlignment="1">
      <alignment wrapText="1"/>
    </xf>
    <xf numFmtId="1" fontId="21" fillId="3" borderId="12" xfId="12" applyNumberFormat="1" applyFont="1" applyFill="1" applyBorder="1" applyAlignment="1">
      <alignment wrapText="1"/>
    </xf>
    <xf numFmtId="1" fontId="21" fillId="3" borderId="9" xfId="12" applyNumberFormat="1" applyFont="1" applyFill="1" applyBorder="1" applyAlignment="1">
      <alignment wrapText="1"/>
    </xf>
    <xf numFmtId="1" fontId="21" fillId="12" borderId="40" xfId="11" applyNumberFormat="1" applyFont="1" applyFill="1" applyBorder="1" applyAlignment="1">
      <alignment wrapText="1"/>
    </xf>
    <xf numFmtId="1" fontId="21" fillId="12" borderId="12" xfId="12" applyNumberFormat="1" applyFont="1" applyFill="1" applyBorder="1" applyAlignment="1">
      <alignment wrapText="1"/>
    </xf>
    <xf numFmtId="1" fontId="21" fillId="12" borderId="9" xfId="12" applyNumberFormat="1" applyFont="1" applyFill="1" applyBorder="1" applyAlignment="1">
      <alignment wrapText="1"/>
    </xf>
    <xf numFmtId="1" fontId="21" fillId="19" borderId="40" xfId="11" applyNumberFormat="1" applyFont="1" applyFill="1" applyBorder="1" applyAlignment="1">
      <alignment wrapText="1"/>
    </xf>
    <xf numFmtId="1" fontId="21" fillId="19" borderId="12" xfId="12" applyNumberFormat="1" applyFont="1" applyFill="1" applyBorder="1" applyAlignment="1">
      <alignment wrapText="1"/>
    </xf>
    <xf numFmtId="1" fontId="21" fillId="19" borderId="55" xfId="12" applyNumberFormat="1" applyFont="1" applyFill="1" applyBorder="1" applyAlignment="1">
      <alignment wrapText="1"/>
    </xf>
    <xf numFmtId="0" fontId="13" fillId="0" borderId="41" xfId="0" applyFont="1" applyBorder="1"/>
    <xf numFmtId="1" fontId="21" fillId="3" borderId="34" xfId="11" applyNumberFormat="1" applyFont="1" applyFill="1" applyBorder="1" applyAlignment="1">
      <alignment wrapText="1"/>
    </xf>
    <xf numFmtId="1" fontId="21" fillId="3" borderId="13" xfId="12" applyNumberFormat="1" applyFont="1" applyFill="1" applyBorder="1" applyAlignment="1">
      <alignment wrapText="1"/>
    </xf>
    <xf numFmtId="1" fontId="21" fillId="12" borderId="34" xfId="11" applyNumberFormat="1" applyFont="1" applyFill="1" applyBorder="1" applyAlignment="1">
      <alignment wrapText="1"/>
    </xf>
    <xf numFmtId="1" fontId="21" fillId="12" borderId="13" xfId="12" applyNumberFormat="1" applyFont="1" applyFill="1" applyBorder="1" applyAlignment="1">
      <alignment wrapText="1"/>
    </xf>
    <xf numFmtId="1" fontId="21" fillId="19" borderId="34" xfId="11" applyNumberFormat="1" applyFont="1" applyFill="1" applyBorder="1" applyAlignment="1">
      <alignment wrapText="1"/>
    </xf>
    <xf numFmtId="1" fontId="21" fillId="19" borderId="13" xfId="12" applyNumberFormat="1" applyFont="1" applyFill="1" applyBorder="1" applyAlignment="1">
      <alignment wrapText="1"/>
    </xf>
    <xf numFmtId="1" fontId="21" fillId="3" borderId="2" xfId="12" applyNumberFormat="1" applyFont="1" applyFill="1" applyBorder="1" applyAlignment="1">
      <alignment wrapText="1"/>
    </xf>
    <xf numFmtId="1" fontId="21" fillId="12" borderId="2" xfId="12" applyNumberFormat="1" applyFont="1" applyFill="1" applyBorder="1" applyAlignment="1">
      <alignment wrapText="1"/>
    </xf>
    <xf numFmtId="1" fontId="21" fillId="19" borderId="25" xfId="12" applyNumberFormat="1" applyFont="1" applyFill="1" applyBorder="1" applyAlignment="1">
      <alignment wrapText="1"/>
    </xf>
    <xf numFmtId="1" fontId="21" fillId="3" borderId="35" xfId="11" applyNumberFormat="1" applyFont="1" applyFill="1" applyBorder="1" applyAlignment="1">
      <alignment wrapText="1"/>
    </xf>
    <xf numFmtId="1" fontId="21" fillId="3" borderId="1" xfId="12" applyNumberFormat="1" applyFont="1" applyFill="1" applyBorder="1" applyAlignment="1">
      <alignment wrapText="1"/>
    </xf>
    <xf numFmtId="1" fontId="21" fillId="12" borderId="35" xfId="11" applyNumberFormat="1" applyFont="1" applyFill="1" applyBorder="1" applyAlignment="1">
      <alignment wrapText="1"/>
    </xf>
    <xf numFmtId="1" fontId="21" fillId="12" borderId="1" xfId="12" applyNumberFormat="1" applyFont="1" applyFill="1" applyBorder="1" applyAlignment="1">
      <alignment wrapText="1"/>
    </xf>
    <xf numFmtId="1" fontId="21" fillId="19" borderId="35" xfId="11" applyNumberFormat="1" applyFont="1" applyFill="1" applyBorder="1" applyAlignment="1">
      <alignment wrapText="1"/>
    </xf>
    <xf numFmtId="1" fontId="21" fillId="19" borderId="1" xfId="12" applyNumberFormat="1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0" fontId="13" fillId="0" borderId="26" xfId="0" applyFont="1" applyBorder="1"/>
    <xf numFmtId="1" fontId="27" fillId="3" borderId="29" xfId="8" applyNumberFormat="1" applyFont="1" applyFill="1" applyBorder="1"/>
    <xf numFmtId="1" fontId="27" fillId="5" borderId="29" xfId="8" applyNumberFormat="1" applyFont="1" applyFill="1" applyBorder="1"/>
    <xf numFmtId="1" fontId="27" fillId="18" borderId="27" xfId="8" applyNumberFormat="1" applyFont="1" applyFill="1" applyBorder="1"/>
    <xf numFmtId="1" fontId="27" fillId="18" borderId="29" xfId="8" applyNumberFormat="1" applyFont="1" applyFill="1" applyBorder="1"/>
    <xf numFmtId="1" fontId="27" fillId="18" borderId="37" xfId="8" applyNumberFormat="1" applyFont="1" applyFill="1" applyBorder="1"/>
    <xf numFmtId="0" fontId="20" fillId="0" borderId="0" xfId="0" applyFont="1" applyAlignment="1">
      <alignment wrapText="1"/>
    </xf>
    <xf numFmtId="0" fontId="14" fillId="7" borderId="0" xfId="2" applyBorder="1" applyAlignment="1">
      <alignment wrapText="1"/>
    </xf>
    <xf numFmtId="0" fontId="1" fillId="8" borderId="0" xfId="11" applyBorder="1" applyAlignment="1">
      <alignment horizontal="center" vertical="center" wrapText="1"/>
    </xf>
    <xf numFmtId="0" fontId="1" fillId="11" borderId="0" xfId="13" applyBorder="1" applyAlignment="1">
      <alignment horizontal="center" vertical="center" wrapText="1"/>
    </xf>
    <xf numFmtId="0" fontId="1" fillId="10" borderId="0" xfId="12" applyBorder="1" applyAlignment="1">
      <alignment horizontal="center" wrapText="1"/>
    </xf>
    <xf numFmtId="0" fontId="0" fillId="0" borderId="0" xfId="0" applyAlignment="1">
      <alignment horizontal="center"/>
    </xf>
    <xf numFmtId="0" fontId="1" fillId="11" borderId="0" xfId="13" applyBorder="1" applyAlignment="1">
      <alignment horizontal="center"/>
    </xf>
    <xf numFmtId="0" fontId="14" fillId="9" borderId="0" xfId="4" applyBorder="1" applyAlignment="1">
      <alignment horizontal="center"/>
    </xf>
    <xf numFmtId="0" fontId="1" fillId="8" borderId="0" xfId="11" applyBorder="1" applyAlignment="1">
      <alignment wrapText="1"/>
    </xf>
    <xf numFmtId="0" fontId="1" fillId="11" borderId="0" xfId="13" applyBorder="1" applyAlignment="1">
      <alignment wrapText="1"/>
    </xf>
    <xf numFmtId="0" fontId="1" fillId="10" borderId="0" xfId="12" applyBorder="1" applyAlignment="1">
      <alignment wrapText="1"/>
    </xf>
    <xf numFmtId="0" fontId="1" fillId="11" borderId="0" xfId="13" applyBorder="1"/>
    <xf numFmtId="0" fontId="14" fillId="9" borderId="0" xfId="4" applyBorder="1"/>
    <xf numFmtId="0" fontId="7" fillId="12" borderId="62" xfId="0" applyFont="1" applyFill="1" applyBorder="1" applyAlignment="1">
      <alignment horizontal="center" vertical="center"/>
    </xf>
    <xf numFmtId="0" fontId="7" fillId="12" borderId="30" xfId="0" applyFont="1" applyFill="1" applyBorder="1" applyAlignment="1">
      <alignment horizontal="center" vertical="center"/>
    </xf>
    <xf numFmtId="0" fontId="7" fillId="12" borderId="31" xfId="0" applyFont="1" applyFill="1" applyBorder="1" applyAlignment="1">
      <alignment horizontal="center" vertical="center"/>
    </xf>
    <xf numFmtId="0" fontId="18" fillId="0" borderId="48" xfId="0" applyFont="1" applyBorder="1" applyAlignment="1">
      <alignment wrapText="1"/>
    </xf>
    <xf numFmtId="1" fontId="1" fillId="8" borderId="56" xfId="11" applyNumberFormat="1" applyBorder="1" applyAlignment="1">
      <alignment wrapText="1"/>
    </xf>
    <xf numFmtId="1" fontId="1" fillId="10" borderId="38" xfId="12" applyNumberFormat="1" applyBorder="1" applyAlignment="1">
      <alignment wrapText="1"/>
    </xf>
    <xf numFmtId="1" fontId="1" fillId="10" borderId="22" xfId="12" applyNumberFormat="1" applyBorder="1" applyAlignment="1">
      <alignment wrapText="1"/>
    </xf>
    <xf numFmtId="1" fontId="20" fillId="0" borderId="63" xfId="0" applyNumberFormat="1" applyFont="1" applyBorder="1" applyAlignment="1">
      <alignment wrapText="1"/>
    </xf>
    <xf numFmtId="1" fontId="1" fillId="13" borderId="38" xfId="13" applyNumberFormat="1" applyFill="1" applyBorder="1"/>
    <xf numFmtId="1" fontId="0" fillId="0" borderId="53" xfId="0" applyNumberFormat="1" applyBorder="1"/>
    <xf numFmtId="0" fontId="22" fillId="0" borderId="41" xfId="0" applyFont="1" applyBorder="1" applyAlignment="1">
      <alignment wrapText="1"/>
    </xf>
    <xf numFmtId="1" fontId="1" fillId="8" borderId="3" xfId="11" applyNumberFormat="1" applyBorder="1" applyAlignment="1">
      <alignment wrapText="1"/>
    </xf>
    <xf numFmtId="1" fontId="1" fillId="10" borderId="45" xfId="12" applyNumberFormat="1" applyBorder="1" applyAlignment="1">
      <alignment wrapText="1"/>
    </xf>
    <xf numFmtId="1" fontId="1" fillId="10" borderId="25" xfId="12" applyNumberFormat="1" applyBorder="1" applyAlignment="1">
      <alignment wrapText="1"/>
    </xf>
    <xf numFmtId="1" fontId="20" fillId="0" borderId="7" xfId="0" applyNumberFormat="1" applyFont="1" applyBorder="1" applyAlignment="1">
      <alignment wrapText="1"/>
    </xf>
    <xf numFmtId="1" fontId="20" fillId="0" borderId="5" xfId="0" applyNumberFormat="1" applyFont="1" applyBorder="1" applyAlignment="1">
      <alignment wrapText="1"/>
    </xf>
    <xf numFmtId="1" fontId="1" fillId="13" borderId="45" xfId="13" applyNumberFormat="1" applyFill="1" applyBorder="1"/>
    <xf numFmtId="0" fontId="18" fillId="0" borderId="41" xfId="0" applyFont="1" applyBorder="1" applyAlignment="1">
      <alignment wrapText="1"/>
    </xf>
    <xf numFmtId="0" fontId="28" fillId="0" borderId="4" xfId="0" applyFont="1" applyBorder="1"/>
    <xf numFmtId="0" fontId="28" fillId="0" borderId="13" xfId="0" applyFont="1" applyBorder="1"/>
    <xf numFmtId="0" fontId="28" fillId="0" borderId="2" xfId="0" applyFont="1" applyBorder="1"/>
    <xf numFmtId="1" fontId="20" fillId="0" borderId="11" xfId="0" applyNumberFormat="1" applyFont="1" applyBorder="1" applyAlignment="1">
      <alignment wrapText="1"/>
    </xf>
    <xf numFmtId="1" fontId="20" fillId="0" borderId="12" xfId="0" applyNumberFormat="1" applyFont="1" applyBorder="1" applyAlignment="1">
      <alignment wrapText="1"/>
    </xf>
    <xf numFmtId="1" fontId="20" fillId="0" borderId="9" xfId="0" applyNumberFormat="1" applyFont="1" applyBorder="1" applyAlignment="1">
      <alignment wrapText="1"/>
    </xf>
    <xf numFmtId="1" fontId="20" fillId="0" borderId="4" xfId="0" applyNumberFormat="1" applyFont="1" applyBorder="1" applyAlignment="1">
      <alignment wrapText="1"/>
    </xf>
    <xf numFmtId="0" fontId="20" fillId="0" borderId="4" xfId="0" applyFont="1" applyBorder="1" applyAlignment="1">
      <alignment wrapText="1"/>
    </xf>
    <xf numFmtId="1" fontId="1" fillId="10" borderId="34" xfId="12" applyNumberFormat="1" applyBorder="1" applyAlignment="1">
      <alignment wrapText="1"/>
    </xf>
    <xf numFmtId="1" fontId="1" fillId="13" borderId="46" xfId="13" applyNumberFormat="1" applyFill="1" applyBorder="1"/>
    <xf numFmtId="0" fontId="22" fillId="0" borderId="64" xfId="0" applyFont="1" applyBorder="1" applyAlignment="1">
      <alignment wrapText="1"/>
    </xf>
    <xf numFmtId="1" fontId="1" fillId="10" borderId="35" xfId="12" applyNumberFormat="1" applyBorder="1" applyAlignment="1">
      <alignment wrapText="1"/>
    </xf>
    <xf numFmtId="1" fontId="1" fillId="13" borderId="34" xfId="13" applyNumberFormat="1" applyFill="1" applyBorder="1"/>
    <xf numFmtId="1" fontId="1" fillId="13" borderId="35" xfId="13" applyNumberFormat="1" applyFill="1" applyBorder="1"/>
    <xf numFmtId="0" fontId="22" fillId="0" borderId="65" xfId="0" applyFont="1" applyBorder="1" applyAlignment="1">
      <alignment vertical="center" wrapText="1"/>
    </xf>
    <xf numFmtId="1" fontId="1" fillId="10" borderId="62" xfId="12" applyNumberFormat="1" applyBorder="1" applyAlignment="1">
      <alignment wrapText="1"/>
    </xf>
    <xf numFmtId="1" fontId="13" fillId="14" borderId="66" xfId="13" applyNumberFormat="1" applyFont="1" applyFill="1" applyBorder="1" applyAlignment="1">
      <alignment wrapText="1"/>
    </xf>
    <xf numFmtId="1" fontId="13" fillId="11" borderId="14" xfId="13" applyNumberFormat="1" applyFont="1" applyBorder="1" applyAlignment="1">
      <alignment wrapText="1"/>
    </xf>
    <xf numFmtId="1" fontId="13" fillId="11" borderId="67" xfId="13" applyNumberFormat="1" applyFont="1" applyBorder="1" applyAlignment="1">
      <alignment wrapText="1"/>
    </xf>
    <xf numFmtId="1" fontId="13" fillId="11" borderId="68" xfId="13" applyNumberFormat="1" applyFont="1" applyBorder="1" applyAlignment="1">
      <alignment wrapText="1"/>
    </xf>
    <xf numFmtId="1" fontId="13" fillId="11" borderId="15" xfId="13" applyNumberFormat="1" applyFont="1" applyBorder="1" applyAlignment="1">
      <alignment wrapText="1"/>
    </xf>
    <xf numFmtId="1" fontId="13" fillId="11" borderId="66" xfId="13" applyNumberFormat="1" applyFont="1" applyBorder="1" applyAlignment="1">
      <alignment wrapText="1"/>
    </xf>
    <xf numFmtId="1" fontId="13" fillId="11" borderId="52" xfId="13" applyNumberFormat="1" applyFont="1" applyBorder="1" applyAlignment="1">
      <alignment wrapText="1"/>
    </xf>
    <xf numFmtId="1" fontId="1" fillId="10" borderId="32" xfId="12" applyNumberFormat="1" applyBorder="1" applyAlignment="1">
      <alignment wrapText="1"/>
    </xf>
    <xf numFmtId="1" fontId="1" fillId="10" borderId="58" xfId="12" applyNumberFormat="1" applyBorder="1" applyAlignment="1">
      <alignment wrapText="1"/>
    </xf>
    <xf numFmtId="1" fontId="18" fillId="0" borderId="0" xfId="0" applyNumberFormat="1" applyFont="1" applyAlignment="1">
      <alignment wrapText="1"/>
    </xf>
    <xf numFmtId="0" fontId="14" fillId="13" borderId="0" xfId="2" applyFill="1" applyBorder="1" applyAlignment="1">
      <alignment wrapText="1"/>
    </xf>
    <xf numFmtId="0" fontId="29" fillId="0" borderId="0" xfId="0" applyFont="1"/>
    <xf numFmtId="0" fontId="3" fillId="0" borderId="0" xfId="0" applyFont="1"/>
    <xf numFmtId="0" fontId="24" fillId="0" borderId="35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5" fillId="0" borderId="1" xfId="7" applyFont="1" applyBorder="1" applyAlignment="1">
      <alignment horizontal="center" wrapText="1"/>
    </xf>
    <xf numFmtId="0" fontId="5" fillId="0" borderId="12" xfId="7" applyFont="1" applyBorder="1" applyAlignment="1">
      <alignment horizontal="center" wrapText="1"/>
    </xf>
    <xf numFmtId="0" fontId="15" fillId="2" borderId="1" xfId="7" applyFont="1" applyFill="1" applyBorder="1" applyAlignment="1">
      <alignment horizontal="center" vertical="center"/>
    </xf>
    <xf numFmtId="0" fontId="15" fillId="2" borderId="8" xfId="7" applyFont="1" applyFill="1" applyBorder="1" applyAlignment="1">
      <alignment horizontal="center" vertical="center"/>
    </xf>
    <xf numFmtId="0" fontId="15" fillId="2" borderId="12" xfId="7" applyFont="1" applyFill="1" applyBorder="1" applyAlignment="1">
      <alignment horizontal="center" vertical="center"/>
    </xf>
    <xf numFmtId="0" fontId="3" fillId="3" borderId="2" xfId="7" applyFont="1" applyFill="1" applyBorder="1" applyAlignment="1">
      <alignment horizontal="center"/>
    </xf>
    <xf numFmtId="0" fontId="15" fillId="3" borderId="3" xfId="7" applyFont="1" applyFill="1" applyBorder="1" applyAlignment="1">
      <alignment horizontal="center"/>
    </xf>
    <xf numFmtId="0" fontId="15" fillId="3" borderId="4" xfId="7" applyFont="1" applyFill="1" applyBorder="1" applyAlignment="1">
      <alignment horizontal="center"/>
    </xf>
    <xf numFmtId="0" fontId="15" fillId="4" borderId="5" xfId="7" applyFont="1" applyFill="1" applyBorder="1" applyAlignment="1">
      <alignment horizontal="center"/>
    </xf>
    <xf numFmtId="0" fontId="15" fillId="4" borderId="6" xfId="7" applyFont="1" applyFill="1" applyBorder="1" applyAlignment="1">
      <alignment horizontal="center"/>
    </xf>
    <xf numFmtId="0" fontId="15" fillId="4" borderId="7" xfId="7" applyFont="1" applyFill="1" applyBorder="1" applyAlignment="1">
      <alignment horizontal="center"/>
    </xf>
    <xf numFmtId="0" fontId="15" fillId="4" borderId="9" xfId="7" applyFont="1" applyFill="1" applyBorder="1" applyAlignment="1">
      <alignment horizontal="center"/>
    </xf>
    <xf numFmtId="0" fontId="15" fillId="4" borderId="10" xfId="7" applyFont="1" applyFill="1" applyBorder="1" applyAlignment="1">
      <alignment horizontal="center"/>
    </xf>
    <xf numFmtId="0" fontId="15" fillId="4" borderId="11" xfId="7" applyFont="1" applyFill="1" applyBorder="1" applyAlignment="1">
      <alignment horizontal="center"/>
    </xf>
    <xf numFmtId="0" fontId="15" fillId="5" borderId="1" xfId="7" applyFont="1" applyFill="1" applyBorder="1" applyAlignment="1">
      <alignment horizontal="center" wrapText="1"/>
    </xf>
    <xf numFmtId="0" fontId="15" fillId="5" borderId="8" xfId="7" applyFont="1" applyFill="1" applyBorder="1" applyAlignment="1">
      <alignment horizontal="center" wrapText="1"/>
    </xf>
    <xf numFmtId="0" fontId="15" fillId="5" borderId="12" xfId="7" applyFont="1" applyFill="1" applyBorder="1" applyAlignment="1">
      <alignment horizontal="center" wrapText="1"/>
    </xf>
    <xf numFmtId="0" fontId="4" fillId="3" borderId="1" xfId="7" applyFont="1" applyFill="1" applyBorder="1" applyAlignment="1">
      <alignment horizontal="center" wrapText="1"/>
    </xf>
    <xf numFmtId="0" fontId="4" fillId="3" borderId="12" xfId="7" applyFont="1" applyFill="1" applyBorder="1" applyAlignment="1">
      <alignment horizontal="center" wrapText="1"/>
    </xf>
    <xf numFmtId="0" fontId="16" fillId="3" borderId="1" xfId="7" applyFont="1" applyFill="1" applyBorder="1" applyAlignment="1">
      <alignment horizontal="center" wrapText="1"/>
    </xf>
    <xf numFmtId="0" fontId="16" fillId="3" borderId="12" xfId="7" applyFont="1" applyFill="1" applyBorder="1" applyAlignment="1">
      <alignment horizontal="center" wrapText="1"/>
    </xf>
    <xf numFmtId="0" fontId="15" fillId="3" borderId="2" xfId="7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13" fillId="10" borderId="17" xfId="5" applyFont="1" applyBorder="1" applyAlignment="1">
      <alignment horizontal="center" vertical="center" wrapText="1"/>
    </xf>
    <xf numFmtId="0" fontId="13" fillId="10" borderId="27" xfId="5" applyFont="1" applyBorder="1" applyAlignment="1">
      <alignment horizontal="center" vertical="center" wrapText="1"/>
    </xf>
    <xf numFmtId="0" fontId="13" fillId="10" borderId="24" xfId="5" applyFont="1" applyBorder="1" applyAlignment="1">
      <alignment horizontal="center" vertical="center" wrapText="1"/>
    </xf>
    <xf numFmtId="0" fontId="13" fillId="10" borderId="28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3" fillId="8" borderId="16" xfId="3" applyFont="1" applyBorder="1" applyAlignment="1">
      <alignment horizontal="center" vertical="center" wrapText="1"/>
    </xf>
    <xf numFmtId="0" fontId="13" fillId="8" borderId="23" xfId="3" applyFont="1" applyBorder="1" applyAlignment="1">
      <alignment horizontal="center" vertical="center" wrapText="1"/>
    </xf>
    <xf numFmtId="0" fontId="13" fillId="8" borderId="26" xfId="3" applyFont="1" applyBorder="1" applyAlignment="1">
      <alignment horizontal="center" vertical="center" wrapText="1"/>
    </xf>
    <xf numFmtId="0" fontId="13" fillId="10" borderId="18" xfId="5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12" borderId="13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7" fillId="3" borderId="50" xfId="8" applyFont="1" applyFill="1" applyBorder="1" applyAlignment="1">
      <alignment horizontal="center"/>
    </xf>
    <xf numFmtId="0" fontId="27" fillId="3" borderId="51" xfId="8" applyFont="1" applyFill="1" applyBorder="1" applyAlignment="1">
      <alignment horizontal="center"/>
    </xf>
    <xf numFmtId="0" fontId="27" fillId="3" borderId="52" xfId="8" applyFont="1" applyFill="1" applyBorder="1" applyAlignment="1">
      <alignment horizontal="center"/>
    </xf>
    <xf numFmtId="0" fontId="27" fillId="5" borderId="50" xfId="8" applyFont="1" applyFill="1" applyBorder="1" applyAlignment="1">
      <alignment horizontal="center"/>
    </xf>
    <xf numFmtId="0" fontId="27" fillId="5" borderId="51" xfId="8" applyFont="1" applyFill="1" applyBorder="1" applyAlignment="1">
      <alignment horizontal="center"/>
    </xf>
    <xf numFmtId="0" fontId="27" fillId="5" borderId="52" xfId="8" applyFont="1" applyFill="1" applyBorder="1" applyAlignment="1">
      <alignment horizontal="center"/>
    </xf>
    <xf numFmtId="0" fontId="4" fillId="18" borderId="50" xfId="10" applyFont="1" applyFill="1" applyBorder="1" applyAlignment="1">
      <alignment horizontal="center"/>
    </xf>
    <xf numFmtId="0" fontId="4" fillId="18" borderId="51" xfId="10" applyFont="1" applyFill="1" applyBorder="1" applyAlignment="1">
      <alignment horizontal="center"/>
    </xf>
    <xf numFmtId="0" fontId="4" fillId="18" borderId="52" xfId="10" applyFont="1" applyFill="1" applyBorder="1" applyAlignment="1">
      <alignment horizontal="center"/>
    </xf>
    <xf numFmtId="0" fontId="27" fillId="3" borderId="17" xfId="8" applyFont="1" applyFill="1" applyBorder="1" applyAlignment="1">
      <alignment horizontal="center" vertical="center"/>
    </xf>
    <xf numFmtId="0" fontId="27" fillId="3" borderId="27" xfId="8" applyFont="1" applyFill="1" applyBorder="1" applyAlignment="1">
      <alignment horizontal="center" vertical="center"/>
    </xf>
    <xf numFmtId="0" fontId="27" fillId="3" borderId="33" xfId="8" applyFont="1" applyFill="1" applyBorder="1" applyAlignment="1">
      <alignment horizontal="center"/>
    </xf>
    <xf numFmtId="0" fontId="27" fillId="3" borderId="53" xfId="8" applyFont="1" applyFill="1" applyBorder="1" applyAlignment="1">
      <alignment horizontal="center"/>
    </xf>
    <xf numFmtId="0" fontId="27" fillId="5" borderId="17" xfId="8" applyFont="1" applyFill="1" applyBorder="1" applyAlignment="1">
      <alignment horizontal="center" vertical="center"/>
    </xf>
    <xf numFmtId="0" fontId="27" fillId="5" borderId="27" xfId="8" applyFont="1" applyFill="1" applyBorder="1" applyAlignment="1">
      <alignment horizontal="center" vertical="center"/>
    </xf>
    <xf numFmtId="0" fontId="27" fillId="5" borderId="33" xfId="8" applyFont="1" applyFill="1" applyBorder="1" applyAlignment="1">
      <alignment horizontal="center"/>
    </xf>
    <xf numFmtId="0" fontId="27" fillId="5" borderId="53" xfId="8" applyFont="1" applyFill="1" applyBorder="1" applyAlignment="1">
      <alignment horizontal="center"/>
    </xf>
    <xf numFmtId="0" fontId="4" fillId="18" borderId="36" xfId="10" applyFont="1" applyFill="1" applyBorder="1" applyAlignment="1">
      <alignment horizontal="center" vertical="center"/>
    </xf>
    <xf numFmtId="0" fontId="4" fillId="18" borderId="27" xfId="10" applyFont="1" applyFill="1" applyBorder="1" applyAlignment="1">
      <alignment horizontal="center" vertical="center"/>
    </xf>
    <xf numFmtId="0" fontId="4" fillId="18" borderId="9" xfId="10" applyFont="1" applyFill="1" applyBorder="1" applyAlignment="1">
      <alignment horizontal="center"/>
    </xf>
    <xf numFmtId="0" fontId="4" fillId="18" borderId="43" xfId="10" applyFont="1" applyFill="1" applyBorder="1" applyAlignment="1">
      <alignment horizontal="center"/>
    </xf>
    <xf numFmtId="0" fontId="13" fillId="10" borderId="36" xfId="12" applyFont="1" applyBorder="1" applyAlignment="1">
      <alignment horizontal="center" vertical="center" wrapText="1"/>
    </xf>
    <xf numFmtId="0" fontId="13" fillId="10" borderId="27" xfId="12" applyFont="1" applyBorder="1" applyAlignment="1">
      <alignment horizontal="center" vertical="center" wrapText="1"/>
    </xf>
    <xf numFmtId="0" fontId="13" fillId="10" borderId="69" xfId="12" applyFont="1" applyBorder="1" applyAlignment="1">
      <alignment horizontal="center" vertical="center" wrapText="1"/>
    </xf>
    <xf numFmtId="0" fontId="13" fillId="10" borderId="37" xfId="12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3" fillId="8" borderId="56" xfId="11" applyFont="1" applyBorder="1" applyAlignment="1">
      <alignment horizontal="center" vertical="center" wrapText="1"/>
    </xf>
    <xf numFmtId="0" fontId="13" fillId="8" borderId="0" xfId="11" applyFont="1" applyBorder="1" applyAlignment="1">
      <alignment horizontal="center" vertical="center" wrapText="1"/>
    </xf>
    <xf numFmtId="0" fontId="13" fillId="8" borderId="60" xfId="11" applyFont="1" applyBorder="1" applyAlignment="1">
      <alignment horizontal="center" vertical="center" wrapText="1"/>
    </xf>
    <xf numFmtId="0" fontId="13" fillId="10" borderId="32" xfId="12" applyFont="1" applyBorder="1" applyAlignment="1">
      <alignment horizontal="center" vertical="center" wrapText="1"/>
    </xf>
    <xf numFmtId="0" fontId="13" fillId="10" borderId="22" xfId="12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0" fillId="12" borderId="34" xfId="0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13" fillId="10" borderId="58" xfId="12" applyFont="1" applyBorder="1" applyAlignment="1">
      <alignment horizontal="center" vertical="center" wrapText="1"/>
    </xf>
  </cellXfs>
  <cellStyles count="14">
    <cellStyle name="20 % – Zvýraznění 1" xfId="3" builtinId="30"/>
    <cellStyle name="20 % – Zvýraznění 1 2" xfId="11" xr:uid="{6A8C332E-0630-487F-A85A-28D6471A7A8A}"/>
    <cellStyle name="20 % – Zvýraznění 2" xfId="5" builtinId="34"/>
    <cellStyle name="20 % – Zvýraznění 2 2" xfId="12" xr:uid="{2F700545-8309-43EB-9AFF-0AC4D636C948}"/>
    <cellStyle name="40 % – Zvýraznění 2" xfId="6" builtinId="35"/>
    <cellStyle name="40 % – Zvýraznění 2 2" xfId="13" xr:uid="{FAB3E3CF-45E7-409C-B4CC-5F53FCDA45C0}"/>
    <cellStyle name="Čárka" xfId="1" builtinId="3"/>
    <cellStyle name="Normální" xfId="0" builtinId="0"/>
    <cellStyle name="Normální 2" xfId="7" xr:uid="{9D19154F-A944-417E-A8E2-ADC70C3C7139}"/>
    <cellStyle name="Poznámka" xfId="10" builtinId="10"/>
    <cellStyle name="Správně" xfId="8" builtinId="26"/>
    <cellStyle name="Špatně" xfId="9" builtinId="27"/>
    <cellStyle name="Zvýraznění 1" xfId="2" builtinId="29"/>
    <cellStyle name="Zvýraznění 2" xfId="4" builtin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Zahraniční</a:t>
            </a:r>
            <a:r>
              <a:rPr lang="cs-CZ" baseline="0"/>
              <a:t> návštěvníci 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174736176566322"/>
          <c:y val="0.27896019547173823"/>
          <c:w val="0.71200875176558565"/>
          <c:h val="0.57836796636184984"/>
        </c:manualLayout>
      </c:layout>
      <c:pieChart>
        <c:varyColors val="1"/>
        <c:ser>
          <c:idx val="1"/>
          <c:order val="0"/>
          <c:explosion val="14"/>
          <c:dLbls>
            <c:dLbl>
              <c:idx val="0"/>
              <c:layout>
                <c:manualLayout>
                  <c:x val="-6.4882296648860874E-2"/>
                  <c:y val="0.13026428988043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5F-48A9-AE93-00B6C83A792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Slovensko
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15F-48A9-AE93-00B6C83A79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celkem!$E$2:$N$2</c:f>
              <c:strCache>
                <c:ptCount val="10"/>
                <c:pt idx="0">
                  <c:v>Německo</c:v>
                </c:pt>
                <c:pt idx="1">
                  <c:v>Nizozemí</c:v>
                </c:pt>
                <c:pt idx="2">
                  <c:v>Polsko</c:v>
                </c:pt>
                <c:pt idx="3">
                  <c:v>Velká Británie</c:v>
                </c:pt>
                <c:pt idx="4">
                  <c:v>Francie</c:v>
                </c:pt>
                <c:pt idx="5">
                  <c:v>Rusko</c:v>
                </c:pt>
                <c:pt idx="6">
                  <c:v>Dánsko</c:v>
                </c:pt>
                <c:pt idx="7">
                  <c:v>Slovensko</c:v>
                </c:pt>
                <c:pt idx="8">
                  <c:v>Itálie</c:v>
                </c:pt>
                <c:pt idx="9">
                  <c:v>Ostatní</c:v>
                </c:pt>
              </c:strCache>
            </c:strRef>
          </c:cat>
          <c:val>
            <c:numRef>
              <c:f>celkem!$E$21:$N$21</c:f>
              <c:numCache>
                <c:formatCode>0</c:formatCode>
                <c:ptCount val="10"/>
                <c:pt idx="0">
                  <c:v>680</c:v>
                </c:pt>
                <c:pt idx="1">
                  <c:v>409</c:v>
                </c:pt>
                <c:pt idx="2">
                  <c:v>883</c:v>
                </c:pt>
                <c:pt idx="3">
                  <c:v>81</c:v>
                </c:pt>
                <c:pt idx="4">
                  <c:v>86</c:v>
                </c:pt>
                <c:pt idx="5">
                  <c:v>22</c:v>
                </c:pt>
                <c:pt idx="6">
                  <c:v>14</c:v>
                </c:pt>
                <c:pt idx="7">
                  <c:v>366</c:v>
                </c:pt>
                <c:pt idx="8">
                  <c:v>7</c:v>
                </c:pt>
                <c:pt idx="9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F-48A9-AE93-00B6C83A79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Návštěvnost IC hlavní sezona 2021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celkem!$C$2</c:f>
              <c:strCache>
                <c:ptCount val="1"/>
                <c:pt idx="0">
                  <c:v>Češi</c:v>
                </c:pt>
              </c:strCache>
            </c:strRef>
          </c:tx>
          <c:invertIfNegative val="0"/>
          <c:cat>
            <c:strRef>
              <c:f>celkem!$A$4:$A$20</c:f>
              <c:strCache>
                <c:ptCount val="17"/>
                <c:pt idx="0">
                  <c:v>IC Turnov</c:v>
                </c:pt>
                <c:pt idx="1">
                  <c:v>IC Železný Brod</c:v>
                </c:pt>
                <c:pt idx="2">
                  <c:v>IC Semily</c:v>
                </c:pt>
                <c:pt idx="3">
                  <c:v>IC Lomnice n. P.</c:v>
                </c:pt>
                <c:pt idx="4">
                  <c:v>IC Jičín</c:v>
                </c:pt>
                <c:pt idx="5">
                  <c:v>IC Sobotka</c:v>
                </c:pt>
                <c:pt idx="6">
                  <c:v>IC Mnichovo Hradiště</c:v>
                </c:pt>
                <c:pt idx="7">
                  <c:v>IC Mladá Boleslav</c:v>
                </c:pt>
                <c:pt idx="8">
                  <c:v>IC Rovensko*</c:v>
                </c:pt>
                <c:pt idx="9">
                  <c:v>Nová Paka*</c:v>
                </c:pt>
                <c:pt idx="10">
                  <c:v>IC Dolní Bousov</c:v>
                </c:pt>
                <c:pt idx="11">
                  <c:v>MIS Tábor*</c:v>
                </c:pt>
                <c:pt idx="12">
                  <c:v>IC Kněžmost*</c:v>
                </c:pt>
                <c:pt idx="13">
                  <c:v>IC Kopidlno</c:v>
                </c:pt>
                <c:pt idx="14">
                  <c:v>IC Zvířetice</c:v>
                </c:pt>
                <c:pt idx="15">
                  <c:v>IC Sedmihorky</c:v>
                </c:pt>
                <c:pt idx="16">
                  <c:v>IC Svijany</c:v>
                </c:pt>
              </c:strCache>
            </c:strRef>
          </c:cat>
          <c:val>
            <c:numRef>
              <c:f>celkem!$C$4:$C$20</c:f>
              <c:numCache>
                <c:formatCode>0</c:formatCode>
                <c:ptCount val="17"/>
                <c:pt idx="0">
                  <c:v>15390</c:v>
                </c:pt>
                <c:pt idx="1">
                  <c:v>5130</c:v>
                </c:pt>
                <c:pt idx="2">
                  <c:v>3738</c:v>
                </c:pt>
                <c:pt idx="3">
                  <c:v>5457</c:v>
                </c:pt>
                <c:pt idx="4">
                  <c:v>48626</c:v>
                </c:pt>
                <c:pt idx="5">
                  <c:v>7384</c:v>
                </c:pt>
                <c:pt idx="6">
                  <c:v>2246</c:v>
                </c:pt>
                <c:pt idx="7">
                  <c:v>10770</c:v>
                </c:pt>
                <c:pt idx="9">
                  <c:v>5812</c:v>
                </c:pt>
                <c:pt idx="10">
                  <c:v>712</c:v>
                </c:pt>
                <c:pt idx="11">
                  <c:v>5100</c:v>
                </c:pt>
                <c:pt idx="14">
                  <c:v>8949</c:v>
                </c:pt>
                <c:pt idx="15">
                  <c:v>29109</c:v>
                </c:pt>
                <c:pt idx="16">
                  <c:v>8135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8-4835-81F7-DD0C546142D8}"/>
            </c:ext>
          </c:extLst>
        </c:ser>
        <c:ser>
          <c:idx val="1"/>
          <c:order val="1"/>
          <c:tx>
            <c:strRef>
              <c:f>celkem!$D$2</c:f>
              <c:strCache>
                <c:ptCount val="1"/>
                <c:pt idx="0">
                  <c:v>Zahraniční návštěvníci</c:v>
                </c:pt>
              </c:strCache>
            </c:strRef>
          </c:tx>
          <c:invertIfNegative val="0"/>
          <c:cat>
            <c:strRef>
              <c:f>celkem!$A$4:$A$20</c:f>
              <c:strCache>
                <c:ptCount val="17"/>
                <c:pt idx="0">
                  <c:v>IC Turnov</c:v>
                </c:pt>
                <c:pt idx="1">
                  <c:v>IC Železný Brod</c:v>
                </c:pt>
                <c:pt idx="2">
                  <c:v>IC Semily</c:v>
                </c:pt>
                <c:pt idx="3">
                  <c:v>IC Lomnice n. P.</c:v>
                </c:pt>
                <c:pt idx="4">
                  <c:v>IC Jičín</c:v>
                </c:pt>
                <c:pt idx="5">
                  <c:v>IC Sobotka</c:v>
                </c:pt>
                <c:pt idx="6">
                  <c:v>IC Mnichovo Hradiště</c:v>
                </c:pt>
                <c:pt idx="7">
                  <c:v>IC Mladá Boleslav</c:v>
                </c:pt>
                <c:pt idx="8">
                  <c:v>IC Rovensko*</c:v>
                </c:pt>
                <c:pt idx="9">
                  <c:v>Nová Paka*</c:v>
                </c:pt>
                <c:pt idx="10">
                  <c:v>IC Dolní Bousov</c:v>
                </c:pt>
                <c:pt idx="11">
                  <c:v>MIS Tábor*</c:v>
                </c:pt>
                <c:pt idx="12">
                  <c:v>IC Kněžmost*</c:v>
                </c:pt>
                <c:pt idx="13">
                  <c:v>IC Kopidlno</c:v>
                </c:pt>
                <c:pt idx="14">
                  <c:v>IC Zvířetice</c:v>
                </c:pt>
                <c:pt idx="15">
                  <c:v>IC Sedmihorky</c:v>
                </c:pt>
                <c:pt idx="16">
                  <c:v>IC Svijany</c:v>
                </c:pt>
              </c:strCache>
            </c:strRef>
          </c:cat>
          <c:val>
            <c:numRef>
              <c:f>celkem!$D$4:$D$20</c:f>
              <c:numCache>
                <c:formatCode>0</c:formatCode>
                <c:ptCount val="17"/>
                <c:pt idx="0">
                  <c:v>370</c:v>
                </c:pt>
                <c:pt idx="1">
                  <c:v>56</c:v>
                </c:pt>
                <c:pt idx="2">
                  <c:v>25</c:v>
                </c:pt>
                <c:pt idx="3">
                  <c:v>47</c:v>
                </c:pt>
                <c:pt idx="4">
                  <c:v>1239</c:v>
                </c:pt>
                <c:pt idx="5">
                  <c:v>60</c:v>
                </c:pt>
                <c:pt idx="6">
                  <c:v>26</c:v>
                </c:pt>
                <c:pt idx="7">
                  <c:v>118</c:v>
                </c:pt>
                <c:pt idx="9">
                  <c:v>54</c:v>
                </c:pt>
                <c:pt idx="10">
                  <c:v>0</c:v>
                </c:pt>
                <c:pt idx="14">
                  <c:v>122</c:v>
                </c:pt>
                <c:pt idx="15">
                  <c:v>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8-4835-81F7-DD0C54614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03457664"/>
        <c:axId val="203459200"/>
      </c:barChart>
      <c:catAx>
        <c:axId val="2034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aseline="0"/>
            </a:pPr>
            <a:endParaRPr lang="cs-CZ"/>
          </a:p>
        </c:txPr>
        <c:crossAx val="203459200"/>
        <c:crosses val="autoZero"/>
        <c:auto val="1"/>
        <c:lblAlgn val="ctr"/>
        <c:lblOffset val="100"/>
        <c:noMultiLvlLbl val="0"/>
      </c:catAx>
      <c:valAx>
        <c:axId val="2034592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203457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2641469816272963"/>
          <c:y val="3.1971562264165261E-2"/>
          <c:w val="0.22100572912256936"/>
          <c:h val="5.451792563486499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Domácí a zahraniční návštěvníci 2021</a:t>
            </a:r>
          </a:p>
        </c:rich>
      </c:tx>
      <c:layout>
        <c:manualLayout>
          <c:xMode val="edge"/>
          <c:yMode val="edge"/>
          <c:x val="0.13131163879450733"/>
          <c:y val="2.1476507040602152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1-2100-4F30-A390-C4BCC07A915F}"/>
              </c:ext>
            </c:extLst>
          </c:dPt>
          <c:dPt>
            <c:idx val="1"/>
            <c:bubble3D val="0"/>
            <c:explosion val="49"/>
            <c:extLst>
              <c:ext xmlns:c16="http://schemas.microsoft.com/office/drawing/2014/chart" uri="{C3380CC4-5D6E-409C-BE32-E72D297353CC}">
                <c16:uniqueId val="{00000003-2100-4F30-A390-C4BCC07A915F}"/>
              </c:ext>
            </c:extLst>
          </c:dPt>
          <c:dLbls>
            <c:dLbl>
              <c:idx val="0"/>
              <c:layout>
                <c:manualLayout>
                  <c:x val="0.17941456785986903"/>
                  <c:y val="-8.82775590551181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00-4F30-A390-C4BCC07A91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celkem!$C$2:$D$2</c:f>
              <c:strCache>
                <c:ptCount val="2"/>
                <c:pt idx="0">
                  <c:v>Češi</c:v>
                </c:pt>
                <c:pt idx="1">
                  <c:v>Zahraniční návštěvníci</c:v>
                </c:pt>
              </c:strCache>
            </c:strRef>
          </c:cat>
          <c:val>
            <c:numRef>
              <c:f>celkem!$C$21:$D$21</c:f>
              <c:numCache>
                <c:formatCode>0</c:formatCode>
                <c:ptCount val="2"/>
                <c:pt idx="0">
                  <c:v>156558</c:v>
                </c:pt>
                <c:pt idx="1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00-4F30-A390-C4BCC07A915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overlay val="0"/>
    </c:legend>
    <c:plotVisOnly val="1"/>
    <c:dispBlanksAs val="zero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Návštěvnost</a:t>
            </a:r>
            <a:r>
              <a:rPr lang="cs-CZ" baseline="0"/>
              <a:t> IC hlavní sezona </a:t>
            </a:r>
          </a:p>
          <a:p>
            <a:pPr>
              <a:defRPr/>
            </a:pPr>
            <a:r>
              <a:rPr lang="cs-CZ" baseline="0"/>
              <a:t>srovnání 2021-2020-2019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2021</c:v>
          </c:tx>
          <c:spPr>
            <a:solidFill>
              <a:srgbClr val="92D050"/>
            </a:solidFill>
          </c:spPr>
          <c:invertIfNegative val="0"/>
          <c:dLbls>
            <c:delete val="1"/>
          </c:dLbls>
          <c:val>
            <c:numRef>
              <c:f>'Srovnání 2019-2020-2021'!$B$4:$B$20</c:f>
              <c:numCache>
                <c:formatCode>0</c:formatCode>
                <c:ptCount val="17"/>
                <c:pt idx="0">
                  <c:v>15760</c:v>
                </c:pt>
                <c:pt idx="1">
                  <c:v>5186</c:v>
                </c:pt>
                <c:pt idx="2">
                  <c:v>3763</c:v>
                </c:pt>
                <c:pt idx="3">
                  <c:v>5504</c:v>
                </c:pt>
                <c:pt idx="4">
                  <c:v>49865</c:v>
                </c:pt>
                <c:pt idx="5">
                  <c:v>7444</c:v>
                </c:pt>
                <c:pt idx="6">
                  <c:v>2272</c:v>
                </c:pt>
                <c:pt idx="7">
                  <c:v>10888</c:v>
                </c:pt>
                <c:pt idx="8">
                  <c:v>0</c:v>
                </c:pt>
                <c:pt idx="9">
                  <c:v>5866</c:v>
                </c:pt>
                <c:pt idx="10">
                  <c:v>712</c:v>
                </c:pt>
                <c:pt idx="11">
                  <c:v>5100</c:v>
                </c:pt>
                <c:pt idx="12">
                  <c:v>0</c:v>
                </c:pt>
                <c:pt idx="13">
                  <c:v>0</c:v>
                </c:pt>
                <c:pt idx="14">
                  <c:v>9071</c:v>
                </c:pt>
                <c:pt idx="15">
                  <c:v>30102</c:v>
                </c:pt>
                <c:pt idx="16">
                  <c:v>8135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4F-47EF-9920-3115FB02618A}"/>
            </c:ext>
          </c:extLst>
        </c:ser>
        <c:ser>
          <c:idx val="1"/>
          <c:order val="1"/>
          <c:tx>
            <c:v>2020</c:v>
          </c:tx>
          <c:invertIfNegative val="0"/>
          <c:dLbls>
            <c:delete val="1"/>
          </c:dLbls>
          <c:cat>
            <c:strRef>
              <c:f>'Srovnání 2019-2020-2021'!$A$4:$A$20</c:f>
              <c:strCache>
                <c:ptCount val="17"/>
                <c:pt idx="0">
                  <c:v>IC Turnov</c:v>
                </c:pt>
                <c:pt idx="1">
                  <c:v>IC Železný Brod</c:v>
                </c:pt>
                <c:pt idx="2">
                  <c:v>IC Semily</c:v>
                </c:pt>
                <c:pt idx="3">
                  <c:v>IC Lomnice n. P.</c:v>
                </c:pt>
                <c:pt idx="4">
                  <c:v>IC Jičín</c:v>
                </c:pt>
                <c:pt idx="5">
                  <c:v>IC Sobotka</c:v>
                </c:pt>
                <c:pt idx="6">
                  <c:v>IC Mnichovo Hradiště</c:v>
                </c:pt>
                <c:pt idx="7">
                  <c:v>IC Mladá Boleslav</c:v>
                </c:pt>
                <c:pt idx="8">
                  <c:v>IC Rovensko*</c:v>
                </c:pt>
                <c:pt idx="9">
                  <c:v>IC Nová Paka*</c:v>
                </c:pt>
                <c:pt idx="10">
                  <c:v>IC Dolní Bousov</c:v>
                </c:pt>
                <c:pt idx="11">
                  <c:v>IC Tábor*</c:v>
                </c:pt>
                <c:pt idx="12">
                  <c:v>IC Kněžnost*</c:v>
                </c:pt>
                <c:pt idx="13">
                  <c:v>IC Kopidlno</c:v>
                </c:pt>
                <c:pt idx="14">
                  <c:v>IC Zvířetice</c:v>
                </c:pt>
                <c:pt idx="15">
                  <c:v>IC Sedmihorky</c:v>
                </c:pt>
                <c:pt idx="16">
                  <c:v>IC Svijany</c:v>
                </c:pt>
              </c:strCache>
            </c:strRef>
          </c:cat>
          <c:val>
            <c:numRef>
              <c:f>'Srovnání 2019-2020-2021'!$E$4:$E$20</c:f>
              <c:numCache>
                <c:formatCode>0</c:formatCode>
                <c:ptCount val="17"/>
                <c:pt idx="0">
                  <c:v>21511</c:v>
                </c:pt>
                <c:pt idx="1">
                  <c:v>4986</c:v>
                </c:pt>
                <c:pt idx="2">
                  <c:v>3966</c:v>
                </c:pt>
                <c:pt idx="3">
                  <c:v>5497</c:v>
                </c:pt>
                <c:pt idx="4">
                  <c:v>60956</c:v>
                </c:pt>
                <c:pt idx="5">
                  <c:v>7484</c:v>
                </c:pt>
                <c:pt idx="6">
                  <c:v>3199</c:v>
                </c:pt>
                <c:pt idx="7">
                  <c:v>14646</c:v>
                </c:pt>
                <c:pt idx="8">
                  <c:v>2073</c:v>
                </c:pt>
                <c:pt idx="9">
                  <c:v>6088</c:v>
                </c:pt>
                <c:pt idx="10">
                  <c:v>628</c:v>
                </c:pt>
                <c:pt idx="11">
                  <c:v>6200</c:v>
                </c:pt>
                <c:pt idx="12">
                  <c:v>0</c:v>
                </c:pt>
                <c:pt idx="13">
                  <c:v>0</c:v>
                </c:pt>
                <c:pt idx="14">
                  <c:v>6720</c:v>
                </c:pt>
                <c:pt idx="15">
                  <c:v>33131</c:v>
                </c:pt>
                <c:pt idx="16">
                  <c:v>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F-47EF-9920-3115FB02618A}"/>
            </c:ext>
          </c:extLst>
        </c:ser>
        <c:ser>
          <c:idx val="0"/>
          <c:order val="2"/>
          <c:tx>
            <c:v>2019</c:v>
          </c:tx>
          <c:invertIfNegative val="0"/>
          <c:dLbls>
            <c:delete val="1"/>
          </c:dLbls>
          <c:cat>
            <c:strRef>
              <c:f>'Srovnání 2019-2020-2021'!$A$4:$A$20</c:f>
              <c:strCache>
                <c:ptCount val="17"/>
                <c:pt idx="0">
                  <c:v>IC Turnov</c:v>
                </c:pt>
                <c:pt idx="1">
                  <c:v>IC Železný Brod</c:v>
                </c:pt>
                <c:pt idx="2">
                  <c:v>IC Semily</c:v>
                </c:pt>
                <c:pt idx="3">
                  <c:v>IC Lomnice n. P.</c:v>
                </c:pt>
                <c:pt idx="4">
                  <c:v>IC Jičín</c:v>
                </c:pt>
                <c:pt idx="5">
                  <c:v>IC Sobotka</c:v>
                </c:pt>
                <c:pt idx="6">
                  <c:v>IC Mnichovo Hradiště</c:v>
                </c:pt>
                <c:pt idx="7">
                  <c:v>IC Mladá Boleslav</c:v>
                </c:pt>
                <c:pt idx="8">
                  <c:v>IC Rovensko*</c:v>
                </c:pt>
                <c:pt idx="9">
                  <c:v>IC Nová Paka*</c:v>
                </c:pt>
                <c:pt idx="10">
                  <c:v>IC Dolní Bousov</c:v>
                </c:pt>
                <c:pt idx="11">
                  <c:v>IC Tábor*</c:v>
                </c:pt>
                <c:pt idx="12">
                  <c:v>IC Kněžnost*</c:v>
                </c:pt>
                <c:pt idx="13">
                  <c:v>IC Kopidlno</c:v>
                </c:pt>
                <c:pt idx="14">
                  <c:v>IC Zvířetice</c:v>
                </c:pt>
                <c:pt idx="15">
                  <c:v>IC Sedmihorky</c:v>
                </c:pt>
                <c:pt idx="16">
                  <c:v>IC Svijany</c:v>
                </c:pt>
              </c:strCache>
            </c:strRef>
          </c:cat>
          <c:val>
            <c:numRef>
              <c:f>'Srovnání 2019-2020-2021'!$H$4:$H$20</c:f>
              <c:numCache>
                <c:formatCode>0</c:formatCode>
                <c:ptCount val="17"/>
                <c:pt idx="0">
                  <c:v>21882</c:v>
                </c:pt>
                <c:pt idx="1">
                  <c:v>5304</c:v>
                </c:pt>
                <c:pt idx="2">
                  <c:v>4394</c:v>
                </c:pt>
                <c:pt idx="3">
                  <c:v>5691</c:v>
                </c:pt>
                <c:pt idx="4">
                  <c:v>74037</c:v>
                </c:pt>
                <c:pt idx="5">
                  <c:v>7214</c:v>
                </c:pt>
                <c:pt idx="6">
                  <c:v>3829</c:v>
                </c:pt>
                <c:pt idx="7">
                  <c:v>18143</c:v>
                </c:pt>
                <c:pt idx="8">
                  <c:v>2120</c:v>
                </c:pt>
                <c:pt idx="9">
                  <c:v>4926</c:v>
                </c:pt>
                <c:pt idx="10">
                  <c:v>789</c:v>
                </c:pt>
                <c:pt idx="11">
                  <c:v>6450</c:v>
                </c:pt>
                <c:pt idx="12">
                  <c:v>0</c:v>
                </c:pt>
                <c:pt idx="13">
                  <c:v>0</c:v>
                </c:pt>
                <c:pt idx="14">
                  <c:v>9339</c:v>
                </c:pt>
                <c:pt idx="15">
                  <c:v>32563</c:v>
                </c:pt>
                <c:pt idx="16">
                  <c:v>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F-47EF-9920-3115FB0261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558912"/>
        <c:axId val="203560448"/>
      </c:barChart>
      <c:catAx>
        <c:axId val="20355891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crossAx val="203560448"/>
        <c:crosses val="autoZero"/>
        <c:auto val="1"/>
        <c:lblAlgn val="ctr"/>
        <c:lblOffset val="100"/>
        <c:noMultiLvlLbl val="0"/>
      </c:catAx>
      <c:valAx>
        <c:axId val="20356044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one"/>
        <c:crossAx val="20355891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baseline="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Zahraniční</a:t>
            </a:r>
            <a:r>
              <a:rPr lang="cs-CZ" baseline="0"/>
              <a:t> návštěvníci 2021-2020-2019</a:t>
            </a:r>
          </a:p>
        </c:rich>
      </c:tx>
      <c:layout>
        <c:manualLayout>
          <c:xMode val="edge"/>
          <c:yMode val="edge"/>
          <c:x val="0.35935836912558383"/>
          <c:y val="2.30215792561673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5802468316517635E-2"/>
          <c:y val="0.2304381532222054"/>
          <c:w val="0.97102880808638437"/>
          <c:h val="0.65041882959741237"/>
        </c:manualLayout>
      </c:layout>
      <c:barChart>
        <c:barDir val="col"/>
        <c:grouping val="clustered"/>
        <c:varyColors val="0"/>
        <c:ser>
          <c:idx val="2"/>
          <c:order val="0"/>
          <c:tx>
            <c:v>2021</c:v>
          </c:tx>
          <c:invertIfNegative val="0"/>
          <c:dLbls>
            <c:delete val="1"/>
          </c:dLbls>
          <c:val>
            <c:numRef>
              <c:f>'Zahr. turisté-srovnání'!$E$21:$N$21</c:f>
              <c:numCache>
                <c:formatCode>0</c:formatCode>
                <c:ptCount val="10"/>
                <c:pt idx="0">
                  <c:v>680</c:v>
                </c:pt>
                <c:pt idx="1">
                  <c:v>409</c:v>
                </c:pt>
                <c:pt idx="2">
                  <c:v>883</c:v>
                </c:pt>
                <c:pt idx="3">
                  <c:v>81</c:v>
                </c:pt>
                <c:pt idx="4">
                  <c:v>86</c:v>
                </c:pt>
                <c:pt idx="5">
                  <c:v>22</c:v>
                </c:pt>
                <c:pt idx="6">
                  <c:v>14</c:v>
                </c:pt>
                <c:pt idx="7">
                  <c:v>366</c:v>
                </c:pt>
                <c:pt idx="8">
                  <c:v>7</c:v>
                </c:pt>
                <c:pt idx="9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6-4DE3-8F4D-26ABA9132066}"/>
            </c:ext>
          </c:extLst>
        </c:ser>
        <c:ser>
          <c:idx val="1"/>
          <c:order val="1"/>
          <c:tx>
            <c:v>2020</c:v>
          </c:tx>
          <c:invertIfNegative val="0"/>
          <c:dLbls>
            <c:delete val="1"/>
          </c:dLbls>
          <c:cat>
            <c:strRef>
              <c:f>'Zahr. turisté-srovnání'!$E$48:$N$49</c:f>
              <c:strCache>
                <c:ptCount val="10"/>
                <c:pt idx="0">
                  <c:v>Německo</c:v>
                </c:pt>
                <c:pt idx="1">
                  <c:v>Nizozemí</c:v>
                </c:pt>
                <c:pt idx="2">
                  <c:v>Polsko</c:v>
                </c:pt>
                <c:pt idx="3">
                  <c:v>Velká Británie</c:v>
                </c:pt>
                <c:pt idx="4">
                  <c:v>Francie</c:v>
                </c:pt>
                <c:pt idx="5">
                  <c:v>Rusko</c:v>
                </c:pt>
                <c:pt idx="6">
                  <c:v>Dánsko</c:v>
                </c:pt>
                <c:pt idx="7">
                  <c:v>Slovensko</c:v>
                </c:pt>
                <c:pt idx="8">
                  <c:v>Itálie</c:v>
                </c:pt>
                <c:pt idx="9">
                  <c:v>Ostatní</c:v>
                </c:pt>
              </c:strCache>
            </c:strRef>
          </c:cat>
          <c:val>
            <c:numRef>
              <c:f>'Zahr. turisté-srovnání'!$E$44:$N$44</c:f>
              <c:numCache>
                <c:formatCode>0</c:formatCode>
                <c:ptCount val="10"/>
                <c:pt idx="0">
                  <c:v>1378</c:v>
                </c:pt>
                <c:pt idx="1">
                  <c:v>618</c:v>
                </c:pt>
                <c:pt idx="2">
                  <c:v>1258</c:v>
                </c:pt>
                <c:pt idx="3">
                  <c:v>131</c:v>
                </c:pt>
                <c:pt idx="4">
                  <c:v>56</c:v>
                </c:pt>
                <c:pt idx="5">
                  <c:v>49</c:v>
                </c:pt>
                <c:pt idx="6">
                  <c:v>33</c:v>
                </c:pt>
                <c:pt idx="7">
                  <c:v>414</c:v>
                </c:pt>
                <c:pt idx="8">
                  <c:v>17</c:v>
                </c:pt>
                <c:pt idx="9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6-4DE3-8F4D-26ABA9132066}"/>
            </c:ext>
          </c:extLst>
        </c:ser>
        <c:ser>
          <c:idx val="0"/>
          <c:order val="2"/>
          <c:tx>
            <c:v>2019</c:v>
          </c:tx>
          <c:invertIfNegative val="0"/>
          <c:dLbls>
            <c:delete val="1"/>
          </c:dLbls>
          <c:cat>
            <c:strRef>
              <c:f>'Zahr. turisté-srovnání'!$E$48:$N$49</c:f>
              <c:strCache>
                <c:ptCount val="10"/>
                <c:pt idx="0">
                  <c:v>Německo</c:v>
                </c:pt>
                <c:pt idx="1">
                  <c:v>Nizozemí</c:v>
                </c:pt>
                <c:pt idx="2">
                  <c:v>Polsko</c:v>
                </c:pt>
                <c:pt idx="3">
                  <c:v>Velká Británie</c:v>
                </c:pt>
                <c:pt idx="4">
                  <c:v>Francie</c:v>
                </c:pt>
                <c:pt idx="5">
                  <c:v>Rusko</c:v>
                </c:pt>
                <c:pt idx="6">
                  <c:v>Dánsko</c:v>
                </c:pt>
                <c:pt idx="7">
                  <c:v>Slovensko</c:v>
                </c:pt>
                <c:pt idx="8">
                  <c:v>Itálie</c:v>
                </c:pt>
                <c:pt idx="9">
                  <c:v>Ostatní</c:v>
                </c:pt>
              </c:strCache>
            </c:strRef>
          </c:cat>
          <c:val>
            <c:numRef>
              <c:f>'Zahr. turisté-srovnání'!$E$67:$N$67</c:f>
              <c:numCache>
                <c:formatCode>0</c:formatCode>
                <c:ptCount val="10"/>
                <c:pt idx="0">
                  <c:v>2385</c:v>
                </c:pt>
                <c:pt idx="1">
                  <c:v>1308</c:v>
                </c:pt>
                <c:pt idx="2">
                  <c:v>2220</c:v>
                </c:pt>
                <c:pt idx="3">
                  <c:v>443</c:v>
                </c:pt>
                <c:pt idx="4">
                  <c:v>294</c:v>
                </c:pt>
                <c:pt idx="5">
                  <c:v>204</c:v>
                </c:pt>
                <c:pt idx="6">
                  <c:v>209</c:v>
                </c:pt>
                <c:pt idx="7">
                  <c:v>570</c:v>
                </c:pt>
                <c:pt idx="8">
                  <c:v>73</c:v>
                </c:pt>
                <c:pt idx="9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6-4DE3-8F4D-26ABA91320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589120"/>
        <c:axId val="203590656"/>
      </c:barChart>
      <c:catAx>
        <c:axId val="20358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3590656"/>
        <c:crosses val="autoZero"/>
        <c:auto val="1"/>
        <c:lblAlgn val="ctr"/>
        <c:lblOffset val="100"/>
        <c:noMultiLvlLbl val="0"/>
      </c:catAx>
      <c:valAx>
        <c:axId val="20359065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2035891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4532693326453798"/>
          <c:y val="0.14570756310239044"/>
          <c:w val="0.11075239949249886"/>
          <c:h val="8.9298337707786529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321467</xdr:colOff>
      <xdr:row>21</xdr:row>
      <xdr:rowOff>166687</xdr:rowOff>
    </xdr:from>
    <xdr:to>
      <xdr:col>20</xdr:col>
      <xdr:colOff>154780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94B7A4-A97F-4045-B4B8-B0BE46947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21</xdr:row>
      <xdr:rowOff>145257</xdr:rowOff>
    </xdr:from>
    <xdr:to>
      <xdr:col>10</xdr:col>
      <xdr:colOff>547689</xdr:colOff>
      <xdr:row>43</xdr:row>
      <xdr:rowOff>130969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7BECBB-38AA-4403-B476-7FC86B40B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130971</xdr:colOff>
      <xdr:row>21</xdr:row>
      <xdr:rowOff>154778</xdr:rowOff>
    </xdr:from>
    <xdr:to>
      <xdr:col>15</xdr:col>
      <xdr:colOff>83345</xdr:colOff>
      <xdr:row>43</xdr:row>
      <xdr:rowOff>130969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51F47FA-3224-46A0-9C31-79AAA6B71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137582</xdr:rowOff>
    </xdr:from>
    <xdr:to>
      <xdr:col>16</xdr:col>
      <xdr:colOff>1164166</xdr:colOff>
      <xdr:row>38</xdr:row>
      <xdr:rowOff>21166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A1528D8-B965-4A8D-8D27-6171AC2BF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67</xdr:row>
      <xdr:rowOff>178594</xdr:rowOff>
    </xdr:from>
    <xdr:to>
      <xdr:col>18</xdr:col>
      <xdr:colOff>0</xdr:colOff>
      <xdr:row>81</xdr:row>
      <xdr:rowOff>83344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1E242E2-996D-41B5-8A07-3BCF5DB3C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"/>
  <sheetViews>
    <sheetView workbookViewId="0">
      <selection activeCell="M9" sqref="M9:M12"/>
    </sheetView>
  </sheetViews>
  <sheetFormatPr defaultRowHeight="15" x14ac:dyDescent="0.25"/>
  <cols>
    <col min="3" max="3" width="11.8554687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20">
        <v>1626</v>
      </c>
      <c r="C4" s="20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5">
        <v>1626</v>
      </c>
      <c r="O4" s="6"/>
      <c r="P4" s="6"/>
      <c r="Q4" s="6"/>
      <c r="R4" s="7"/>
    </row>
    <row r="5" spans="1:18" x14ac:dyDescent="0.25">
      <c r="A5" s="2" t="s">
        <v>20</v>
      </c>
      <c r="B5" s="20">
        <v>1296</v>
      </c>
      <c r="C5" s="20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5">
        <v>1296</v>
      </c>
      <c r="O5" s="6"/>
      <c r="P5" s="6"/>
      <c r="Q5" s="6"/>
      <c r="R5" s="7"/>
    </row>
    <row r="6" spans="1:18" x14ac:dyDescent="0.25">
      <c r="A6" s="2" t="s">
        <v>21</v>
      </c>
      <c r="B6" s="20">
        <v>1762</v>
      </c>
      <c r="C6" s="20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5">
        <v>1762</v>
      </c>
      <c r="O6" s="6"/>
      <c r="P6" s="6"/>
      <c r="Q6" s="6"/>
      <c r="R6" s="7"/>
    </row>
    <row r="7" spans="1:18" x14ac:dyDescent="0.25">
      <c r="A7" s="2" t="s">
        <v>22</v>
      </c>
      <c r="B7" s="20">
        <v>1502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5">
        <v>1502</v>
      </c>
      <c r="O7" s="6"/>
      <c r="P7" s="6"/>
      <c r="Q7" s="6"/>
      <c r="R7" s="7"/>
    </row>
    <row r="8" spans="1:18" x14ac:dyDescent="0.25">
      <c r="A8" s="2" t="s">
        <v>23</v>
      </c>
      <c r="B8" s="20">
        <v>2150</v>
      </c>
      <c r="C8" s="20">
        <v>2</v>
      </c>
      <c r="D8" s="21">
        <v>2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5">
        <v>2152</v>
      </c>
      <c r="O8" s="6"/>
      <c r="P8" s="6"/>
      <c r="Q8" s="6"/>
      <c r="R8" s="7"/>
    </row>
    <row r="9" spans="1:18" x14ac:dyDescent="0.25">
      <c r="A9" s="2" t="s">
        <v>24</v>
      </c>
      <c r="B9" s="20">
        <v>2596</v>
      </c>
      <c r="C9" s="20">
        <v>16</v>
      </c>
      <c r="D9" s="21">
        <v>11</v>
      </c>
      <c r="E9" s="21">
        <v>0</v>
      </c>
      <c r="F9" s="21">
        <v>2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3</v>
      </c>
      <c r="N9" s="25">
        <v>2612</v>
      </c>
      <c r="O9" s="6"/>
      <c r="P9" s="6"/>
      <c r="Q9" s="6"/>
      <c r="R9" s="7"/>
    </row>
    <row r="10" spans="1:18" x14ac:dyDescent="0.25">
      <c r="A10" s="2" t="s">
        <v>25</v>
      </c>
      <c r="B10" s="22">
        <v>5141</v>
      </c>
      <c r="C10" s="22">
        <v>90</v>
      </c>
      <c r="D10" s="23">
        <v>28</v>
      </c>
      <c r="E10" s="23">
        <v>17</v>
      </c>
      <c r="F10" s="23">
        <v>6</v>
      </c>
      <c r="G10" s="23">
        <v>4</v>
      </c>
      <c r="H10" s="23">
        <v>5</v>
      </c>
      <c r="I10" s="23">
        <v>2</v>
      </c>
      <c r="J10" s="23">
        <v>4</v>
      </c>
      <c r="K10" s="21">
        <v>7</v>
      </c>
      <c r="L10" s="21">
        <v>0</v>
      </c>
      <c r="M10" s="21">
        <v>17</v>
      </c>
      <c r="N10" s="25">
        <v>5231</v>
      </c>
      <c r="O10" s="6"/>
      <c r="P10" s="6"/>
      <c r="Q10" s="6"/>
      <c r="R10" s="7"/>
    </row>
    <row r="11" spans="1:18" x14ac:dyDescent="0.25">
      <c r="A11" s="2" t="s">
        <v>26</v>
      </c>
      <c r="B11" s="20">
        <v>4784</v>
      </c>
      <c r="C11" s="20">
        <v>166</v>
      </c>
      <c r="D11" s="21">
        <v>34</v>
      </c>
      <c r="E11" s="21">
        <v>58</v>
      </c>
      <c r="F11" s="21">
        <v>11</v>
      </c>
      <c r="G11" s="21">
        <v>2</v>
      </c>
      <c r="H11" s="21">
        <v>27</v>
      </c>
      <c r="I11" s="21">
        <v>2</v>
      </c>
      <c r="J11" s="21">
        <v>4</v>
      </c>
      <c r="K11" s="21">
        <v>5</v>
      </c>
      <c r="L11" s="21">
        <v>2</v>
      </c>
      <c r="M11" s="21">
        <v>21</v>
      </c>
      <c r="N11" s="25">
        <v>4950</v>
      </c>
      <c r="O11" s="6"/>
      <c r="P11" s="6"/>
      <c r="Q11" s="6"/>
      <c r="R11" s="7"/>
    </row>
    <row r="12" spans="1:18" x14ac:dyDescent="0.25">
      <c r="A12" s="2" t="s">
        <v>27</v>
      </c>
      <c r="B12" s="22">
        <v>2869</v>
      </c>
      <c r="C12" s="22">
        <v>98</v>
      </c>
      <c r="D12" s="24">
        <v>26</v>
      </c>
      <c r="E12" s="24">
        <v>24</v>
      </c>
      <c r="F12" s="24">
        <v>2</v>
      </c>
      <c r="G12" s="24">
        <v>2</v>
      </c>
      <c r="H12" s="24">
        <v>2</v>
      </c>
      <c r="I12" s="24">
        <v>0</v>
      </c>
      <c r="J12" s="24">
        <v>0</v>
      </c>
      <c r="K12" s="24">
        <v>0</v>
      </c>
      <c r="L12" s="24">
        <v>0</v>
      </c>
      <c r="M12" s="24">
        <v>42</v>
      </c>
      <c r="N12" s="26">
        <v>2967</v>
      </c>
      <c r="O12" s="6"/>
      <c r="P12" s="6"/>
      <c r="Q12" s="6"/>
      <c r="R12" s="7"/>
    </row>
    <row r="13" spans="1:18" x14ac:dyDescent="0.25">
      <c r="A13" s="2" t="s">
        <v>28</v>
      </c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6"/>
      <c r="P13" s="6"/>
      <c r="Q13" s="6"/>
      <c r="R13" s="7"/>
    </row>
    <row r="14" spans="1:18" x14ac:dyDescent="0.25">
      <c r="A14" s="2" t="s">
        <v>29</v>
      </c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6"/>
      <c r="P14" s="6"/>
      <c r="Q14" s="6"/>
      <c r="R14" s="7"/>
    </row>
    <row r="15" spans="1:18" ht="15.75" thickBot="1" x14ac:dyDescent="0.3">
      <c r="A15" s="8" t="s">
        <v>30</v>
      </c>
      <c r="B15" s="9"/>
      <c r="C15" s="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/>
      <c r="O15" s="11"/>
      <c r="P15" s="11"/>
      <c r="Q15" s="6"/>
      <c r="R15" s="7"/>
    </row>
    <row r="16" spans="1:18" ht="15.75" thickBot="1" x14ac:dyDescent="0.3">
      <c r="A16" s="12" t="s">
        <v>18</v>
      </c>
      <c r="B16" s="13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6"/>
      <c r="P16" s="16"/>
      <c r="Q16" s="16"/>
      <c r="R16" s="17"/>
    </row>
    <row r="17" spans="1:18" ht="15.75" thickBot="1" x14ac:dyDescent="0.3">
      <c r="A17" s="12" t="s">
        <v>31</v>
      </c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6"/>
      <c r="P17" s="16"/>
      <c r="Q17" s="16"/>
      <c r="R17" s="17"/>
    </row>
    <row r="19" spans="1:18" x14ac:dyDescent="0.25">
      <c r="A19" s="18"/>
      <c r="B19" s="27" t="s">
        <v>33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7"/>
      <c r="N19" s="27"/>
    </row>
    <row r="20" spans="1:18" x14ac:dyDescent="0.25">
      <c r="A20" s="18"/>
      <c r="B20" t="s">
        <v>34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8" x14ac:dyDescent="0.25">
      <c r="A21" s="19"/>
    </row>
    <row r="22" spans="1:18" x14ac:dyDescent="0.25">
      <c r="A22" s="19"/>
    </row>
  </sheetData>
  <mergeCells count="17">
    <mergeCell ref="M2:M3"/>
    <mergeCell ref="A1:A3"/>
    <mergeCell ref="B1:N1"/>
    <mergeCell ref="O1:Q2"/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C96E-B631-44C8-BB8D-31F54D8BA6BA}">
  <sheetPr>
    <pageSetUpPr fitToPage="1"/>
  </sheetPr>
  <dimension ref="A1:R22"/>
  <sheetViews>
    <sheetView workbookViewId="0">
      <selection activeCell="O20" sqref="O20:R20"/>
    </sheetView>
  </sheetViews>
  <sheetFormatPr defaultRowHeight="15" x14ac:dyDescent="0.25"/>
  <cols>
    <col min="3" max="3" width="11.8554687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6">
        <v>134</v>
      </c>
      <c r="P4" s="6">
        <v>95</v>
      </c>
      <c r="Q4" s="6">
        <v>229</v>
      </c>
      <c r="R4" s="7">
        <v>229</v>
      </c>
    </row>
    <row r="5" spans="1:18" x14ac:dyDescent="0.25">
      <c r="A5" s="2" t="s">
        <v>20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>
        <v>86</v>
      </c>
      <c r="P5" s="6">
        <v>109</v>
      </c>
      <c r="Q5" s="6">
        <v>195</v>
      </c>
      <c r="R5" s="7">
        <v>195</v>
      </c>
    </row>
    <row r="6" spans="1:18" x14ac:dyDescent="0.25">
      <c r="A6" s="2" t="s">
        <v>21</v>
      </c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6">
        <v>112</v>
      </c>
      <c r="P6" s="6">
        <v>79</v>
      </c>
      <c r="Q6" s="6">
        <v>191</v>
      </c>
      <c r="R6" s="7">
        <v>191</v>
      </c>
    </row>
    <row r="7" spans="1:18" x14ac:dyDescent="0.25">
      <c r="A7" s="2" t="s">
        <v>22</v>
      </c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6">
        <v>75</v>
      </c>
      <c r="P7" s="6">
        <v>38</v>
      </c>
      <c r="Q7" s="6">
        <v>113</v>
      </c>
      <c r="R7" s="7">
        <v>113</v>
      </c>
    </row>
    <row r="8" spans="1:18" x14ac:dyDescent="0.25">
      <c r="A8" s="2" t="s">
        <v>23</v>
      </c>
      <c r="B8" s="3">
        <v>829</v>
      </c>
      <c r="C8" s="3"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5">
        <v>829</v>
      </c>
      <c r="O8" s="6">
        <v>88</v>
      </c>
      <c r="P8" s="6">
        <v>101</v>
      </c>
      <c r="Q8" s="6">
        <v>189</v>
      </c>
      <c r="R8" s="7">
        <v>1018</v>
      </c>
    </row>
    <row r="9" spans="1:18" x14ac:dyDescent="0.25">
      <c r="A9" s="2" t="s">
        <v>24</v>
      </c>
      <c r="B9" s="3">
        <v>872</v>
      </c>
      <c r="C9" s="3">
        <v>2</v>
      </c>
      <c r="D9" s="4"/>
      <c r="E9" s="4"/>
      <c r="F9" s="4">
        <v>2</v>
      </c>
      <c r="G9" s="4"/>
      <c r="H9" s="4"/>
      <c r="I9" s="4"/>
      <c r="J9" s="4"/>
      <c r="K9" s="4"/>
      <c r="L9" s="4"/>
      <c r="M9" s="4"/>
      <c r="N9" s="5">
        <v>874</v>
      </c>
      <c r="O9" s="6">
        <v>57</v>
      </c>
      <c r="P9" s="6">
        <v>141</v>
      </c>
      <c r="Q9" s="6">
        <v>198</v>
      </c>
      <c r="R9" s="7">
        <v>1072</v>
      </c>
    </row>
    <row r="10" spans="1:18" x14ac:dyDescent="0.25">
      <c r="A10" s="2" t="s">
        <v>25</v>
      </c>
      <c r="B10" s="3">
        <v>2407</v>
      </c>
      <c r="C10" s="3">
        <v>24</v>
      </c>
      <c r="D10" s="4"/>
      <c r="E10" s="4">
        <v>7</v>
      </c>
      <c r="F10" s="4">
        <v>13</v>
      </c>
      <c r="G10" s="4"/>
      <c r="H10" s="4">
        <v>4</v>
      </c>
      <c r="I10" s="4"/>
      <c r="J10" s="4"/>
      <c r="K10" s="4"/>
      <c r="L10" s="4"/>
      <c r="M10" s="4"/>
      <c r="N10" s="5">
        <v>2431</v>
      </c>
      <c r="O10" s="6">
        <v>192</v>
      </c>
      <c r="P10" s="6">
        <v>121</v>
      </c>
      <c r="Q10" s="6">
        <v>313</v>
      </c>
      <c r="R10" s="7">
        <v>2744</v>
      </c>
    </row>
    <row r="11" spans="1:18" x14ac:dyDescent="0.25">
      <c r="A11" s="2" t="s">
        <v>26</v>
      </c>
      <c r="B11" s="3">
        <v>2037</v>
      </c>
      <c r="C11" s="3">
        <v>28</v>
      </c>
      <c r="D11" s="4">
        <v>7</v>
      </c>
      <c r="E11" s="4">
        <v>11</v>
      </c>
      <c r="F11" s="4"/>
      <c r="G11" s="4">
        <v>3</v>
      </c>
      <c r="H11" s="4">
        <v>6</v>
      </c>
      <c r="I11" s="4"/>
      <c r="J11" s="4"/>
      <c r="K11" s="4"/>
      <c r="L11" s="4"/>
      <c r="M11" s="4"/>
      <c r="N11" s="5">
        <v>2065</v>
      </c>
      <c r="O11" s="6">
        <v>164</v>
      </c>
      <c r="P11" s="6">
        <v>198</v>
      </c>
      <c r="Q11" s="6">
        <v>362</v>
      </c>
      <c r="R11" s="7">
        <v>2427</v>
      </c>
    </row>
    <row r="12" spans="1:18" x14ac:dyDescent="0.25">
      <c r="A12" s="2" t="s">
        <v>27</v>
      </c>
      <c r="B12" s="3">
        <v>496</v>
      </c>
      <c r="C12" s="3"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v>496</v>
      </c>
      <c r="O12" s="6">
        <v>89</v>
      </c>
      <c r="P12" s="6">
        <v>145</v>
      </c>
      <c r="Q12" s="6">
        <v>234</v>
      </c>
      <c r="R12" s="7">
        <v>730</v>
      </c>
    </row>
    <row r="13" spans="1:18" x14ac:dyDescent="0.25">
      <c r="A13" s="2" t="s">
        <v>28</v>
      </c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6"/>
      <c r="P13" s="6"/>
      <c r="Q13" s="6"/>
      <c r="R13" s="7"/>
    </row>
    <row r="14" spans="1:18" x14ac:dyDescent="0.25">
      <c r="A14" s="2" t="s">
        <v>29</v>
      </c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6"/>
      <c r="P14" s="6"/>
      <c r="Q14" s="6"/>
      <c r="R14" s="7"/>
    </row>
    <row r="15" spans="1:18" ht="15.75" thickBot="1" x14ac:dyDescent="0.3">
      <c r="A15" s="8" t="s">
        <v>30</v>
      </c>
      <c r="B15" s="9"/>
      <c r="C15" s="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/>
      <c r="O15" s="11"/>
      <c r="P15" s="11"/>
      <c r="Q15" s="6"/>
      <c r="R15" s="7"/>
    </row>
    <row r="16" spans="1:18" ht="15.75" thickBot="1" x14ac:dyDescent="0.3">
      <c r="A16" s="12" t="s">
        <v>18</v>
      </c>
      <c r="B16" s="13">
        <v>6641</v>
      </c>
      <c r="C16" s="13">
        <v>54</v>
      </c>
      <c r="D16" s="14">
        <v>7</v>
      </c>
      <c r="E16" s="14">
        <v>18</v>
      </c>
      <c r="F16" s="14">
        <v>15</v>
      </c>
      <c r="G16" s="14">
        <v>3</v>
      </c>
      <c r="H16" s="14">
        <v>10</v>
      </c>
      <c r="I16" s="14"/>
      <c r="J16" s="14"/>
      <c r="K16" s="14"/>
      <c r="L16" s="14"/>
      <c r="M16" s="14"/>
      <c r="N16" s="15">
        <v>6695</v>
      </c>
      <c r="O16" s="16">
        <v>997</v>
      </c>
      <c r="P16" s="16">
        <v>1027</v>
      </c>
      <c r="Q16" s="16">
        <v>2024</v>
      </c>
      <c r="R16" s="17">
        <v>8719</v>
      </c>
    </row>
    <row r="17" spans="1:18" ht="15.75" thickBot="1" x14ac:dyDescent="0.3">
      <c r="A17" s="12" t="s">
        <v>31</v>
      </c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6"/>
      <c r="P17" s="16"/>
      <c r="Q17" s="16"/>
      <c r="R17" s="17"/>
    </row>
    <row r="19" spans="1:18" x14ac:dyDescent="0.25">
      <c r="A19" s="18"/>
    </row>
    <row r="20" spans="1:18" x14ac:dyDescent="0.25">
      <c r="A20" s="18"/>
      <c r="B20">
        <f>SUM(B9:B12)</f>
        <v>5812</v>
      </c>
      <c r="C20">
        <f t="shared" ref="C20:R20" si="0">SUM(C9:C12)</f>
        <v>54</v>
      </c>
      <c r="D20">
        <f t="shared" si="0"/>
        <v>7</v>
      </c>
      <c r="E20">
        <f t="shared" si="0"/>
        <v>18</v>
      </c>
      <c r="F20">
        <f t="shared" si="0"/>
        <v>15</v>
      </c>
      <c r="G20">
        <f t="shared" si="0"/>
        <v>3</v>
      </c>
      <c r="H20">
        <f t="shared" si="0"/>
        <v>10</v>
      </c>
      <c r="I20">
        <f t="shared" si="0"/>
        <v>0</v>
      </c>
      <c r="J20">
        <f t="shared" si="0"/>
        <v>0</v>
      </c>
      <c r="K20">
        <f t="shared" si="0"/>
        <v>0</v>
      </c>
      <c r="L20">
        <f t="shared" si="0"/>
        <v>0</v>
      </c>
      <c r="M20">
        <f t="shared" si="0"/>
        <v>0</v>
      </c>
      <c r="N20">
        <f t="shared" si="0"/>
        <v>5866</v>
      </c>
      <c r="O20">
        <f t="shared" si="0"/>
        <v>502</v>
      </c>
      <c r="P20">
        <f t="shared" si="0"/>
        <v>605</v>
      </c>
      <c r="Q20">
        <f t="shared" si="0"/>
        <v>1107</v>
      </c>
      <c r="R20">
        <f t="shared" si="0"/>
        <v>6973</v>
      </c>
    </row>
    <row r="21" spans="1:18" x14ac:dyDescent="0.25">
      <c r="A21" s="19"/>
    </row>
    <row r="22" spans="1:18" x14ac:dyDescent="0.25">
      <c r="A22" s="19"/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87A0A-2F9E-43D8-8201-7E3A2D4777E4}">
  <sheetPr>
    <pageSetUpPr fitToPage="1"/>
  </sheetPr>
  <dimension ref="A1:R22"/>
  <sheetViews>
    <sheetView workbookViewId="0">
      <selection activeCell="O19" sqref="O19:R19"/>
    </sheetView>
  </sheetViews>
  <sheetFormatPr defaultRowHeight="15" x14ac:dyDescent="0.25"/>
  <cols>
    <col min="2" max="2" width="9.42578125" bestFit="1" customWidth="1"/>
    <col min="3" max="3" width="12" bestFit="1" customWidth="1"/>
    <col min="4" max="13" width="9.28515625" bestFit="1" customWidth="1"/>
    <col min="14" max="14" width="11.42578125" bestFit="1" customWidth="1"/>
    <col min="15" max="16" width="9.28515625" bestFit="1" customWidth="1"/>
    <col min="17" max="17" width="11.4257812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>
        <v>0</v>
      </c>
      <c r="C4" s="3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5">
        <v>0</v>
      </c>
      <c r="O4" s="6">
        <v>0</v>
      </c>
      <c r="P4" s="6">
        <v>0</v>
      </c>
      <c r="Q4" s="6">
        <v>0</v>
      </c>
      <c r="R4" s="7">
        <f>SUM(O4:Q4)</f>
        <v>0</v>
      </c>
    </row>
    <row r="5" spans="1:18" x14ac:dyDescent="0.25">
      <c r="A5" s="2" t="s">
        <v>20</v>
      </c>
      <c r="B5" s="3">
        <v>0</v>
      </c>
      <c r="C5" s="3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v>0</v>
      </c>
      <c r="O5" s="6">
        <v>0</v>
      </c>
      <c r="P5" s="6">
        <v>0</v>
      </c>
      <c r="Q5" s="6">
        <v>0</v>
      </c>
      <c r="R5" s="7">
        <f>SUM(O5:Q5)</f>
        <v>0</v>
      </c>
    </row>
    <row r="6" spans="1:18" x14ac:dyDescent="0.25">
      <c r="A6" s="2" t="s">
        <v>21</v>
      </c>
      <c r="B6" s="3">
        <v>0</v>
      </c>
      <c r="C6" s="3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5">
        <v>0</v>
      </c>
      <c r="O6" s="6">
        <v>0</v>
      </c>
      <c r="P6" s="6">
        <v>0</v>
      </c>
      <c r="Q6" s="6">
        <v>0</v>
      </c>
      <c r="R6" s="7">
        <f>SUM(O6:Q6)</f>
        <v>0</v>
      </c>
    </row>
    <row r="7" spans="1:18" x14ac:dyDescent="0.25">
      <c r="A7" s="2" t="s">
        <v>22</v>
      </c>
      <c r="B7" s="3">
        <v>0</v>
      </c>
      <c r="C7" s="3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5">
        <v>0</v>
      </c>
      <c r="O7" s="6">
        <v>0</v>
      </c>
      <c r="P7" s="6">
        <v>0</v>
      </c>
      <c r="Q7" s="6">
        <v>0</v>
      </c>
      <c r="R7" s="7">
        <f>SUM(O7:Q7)</f>
        <v>0</v>
      </c>
    </row>
    <row r="8" spans="1:18" x14ac:dyDescent="0.25">
      <c r="A8" s="2" t="s">
        <v>23</v>
      </c>
      <c r="B8" s="3">
        <v>501</v>
      </c>
      <c r="C8" s="3">
        <f>SUM(D8:M8)</f>
        <v>12</v>
      </c>
      <c r="D8" s="4">
        <v>2</v>
      </c>
      <c r="E8" s="4">
        <v>0</v>
      </c>
      <c r="F8" s="4">
        <v>0</v>
      </c>
      <c r="G8" s="4">
        <v>2</v>
      </c>
      <c r="H8" s="4">
        <v>0</v>
      </c>
      <c r="I8" s="4">
        <v>0</v>
      </c>
      <c r="J8" s="4">
        <v>0</v>
      </c>
      <c r="K8" s="4">
        <v>4</v>
      </c>
      <c r="L8" s="4">
        <v>0</v>
      </c>
      <c r="M8" s="4">
        <v>4</v>
      </c>
      <c r="N8" s="5">
        <f t="shared" ref="N8:N15" si="0">SUM(B8:C8)</f>
        <v>513</v>
      </c>
      <c r="O8" s="6">
        <v>2</v>
      </c>
      <c r="P8" s="6">
        <v>0</v>
      </c>
      <c r="Q8" s="6">
        <f t="shared" ref="Q8:Q15" si="1">SUM(O8:P8)</f>
        <v>2</v>
      </c>
      <c r="R8" s="7">
        <f t="shared" ref="R8:R15" si="2">SUM(N8,Q8)</f>
        <v>515</v>
      </c>
    </row>
    <row r="9" spans="1:18" x14ac:dyDescent="0.25">
      <c r="A9" s="2" t="s">
        <v>24</v>
      </c>
      <c r="B9" s="3">
        <v>5501</v>
      </c>
      <c r="C9" s="3">
        <v>201</v>
      </c>
      <c r="D9" s="4">
        <v>65</v>
      </c>
      <c r="E9" s="4">
        <v>0</v>
      </c>
      <c r="F9" s="4">
        <v>19</v>
      </c>
      <c r="G9" s="4">
        <v>0</v>
      </c>
      <c r="H9" s="4">
        <v>0</v>
      </c>
      <c r="I9" s="4">
        <v>3</v>
      </c>
      <c r="J9" s="4">
        <v>0</v>
      </c>
      <c r="K9" s="4">
        <v>69</v>
      </c>
      <c r="L9" s="4">
        <v>0</v>
      </c>
      <c r="M9" s="4">
        <v>37</v>
      </c>
      <c r="N9" s="5">
        <f t="shared" si="0"/>
        <v>5702</v>
      </c>
      <c r="O9" s="6">
        <v>498</v>
      </c>
      <c r="P9" s="6">
        <v>0</v>
      </c>
      <c r="Q9" s="6">
        <f t="shared" si="1"/>
        <v>498</v>
      </c>
      <c r="R9" s="7">
        <f t="shared" si="2"/>
        <v>6200</v>
      </c>
    </row>
    <row r="10" spans="1:18" x14ac:dyDescent="0.25">
      <c r="A10" s="2" t="s">
        <v>25</v>
      </c>
      <c r="B10" s="3">
        <v>11133</v>
      </c>
      <c r="C10" s="3">
        <f t="shared" ref="C10:C15" si="3">SUM(D10:M10)</f>
        <v>239</v>
      </c>
      <c r="D10" s="4">
        <v>55</v>
      </c>
      <c r="E10" s="4">
        <v>44</v>
      </c>
      <c r="F10" s="4">
        <v>22</v>
      </c>
      <c r="G10" s="4">
        <v>0</v>
      </c>
      <c r="H10" s="4">
        <v>4</v>
      </c>
      <c r="I10" s="4">
        <v>9</v>
      </c>
      <c r="J10" s="4">
        <v>4</v>
      </c>
      <c r="K10" s="4">
        <v>50</v>
      </c>
      <c r="L10" s="4">
        <v>0</v>
      </c>
      <c r="M10" s="4">
        <v>51</v>
      </c>
      <c r="N10" s="5">
        <f t="shared" si="0"/>
        <v>11372</v>
      </c>
      <c r="O10" s="6">
        <v>1817</v>
      </c>
      <c r="P10" s="6">
        <v>0</v>
      </c>
      <c r="Q10" s="6">
        <f t="shared" si="1"/>
        <v>1817</v>
      </c>
      <c r="R10" s="7">
        <f t="shared" si="2"/>
        <v>13189</v>
      </c>
    </row>
    <row r="11" spans="1:18" x14ac:dyDescent="0.25">
      <c r="A11" s="2" t="s">
        <v>26</v>
      </c>
      <c r="B11" s="3">
        <v>9086</v>
      </c>
      <c r="C11" s="3">
        <f t="shared" si="3"/>
        <v>391</v>
      </c>
      <c r="D11" s="4">
        <v>118</v>
      </c>
      <c r="E11" s="4">
        <v>39</v>
      </c>
      <c r="F11" s="4">
        <v>54</v>
      </c>
      <c r="G11" s="4">
        <v>6</v>
      </c>
      <c r="H11" s="4">
        <v>4</v>
      </c>
      <c r="I11" s="4">
        <v>3</v>
      </c>
      <c r="J11" s="4">
        <v>0</v>
      </c>
      <c r="K11" s="4">
        <v>130</v>
      </c>
      <c r="L11" s="4">
        <v>4</v>
      </c>
      <c r="M11" s="4">
        <v>33</v>
      </c>
      <c r="N11" s="5">
        <f t="shared" si="0"/>
        <v>9477</v>
      </c>
      <c r="O11" s="6">
        <v>2005</v>
      </c>
      <c r="P11" s="6">
        <v>0</v>
      </c>
      <c r="Q11" s="6">
        <f t="shared" si="1"/>
        <v>2005</v>
      </c>
      <c r="R11" s="7">
        <f t="shared" si="2"/>
        <v>11482</v>
      </c>
    </row>
    <row r="12" spans="1:18" x14ac:dyDescent="0.25">
      <c r="A12" s="2" t="s">
        <v>27</v>
      </c>
      <c r="B12" s="3">
        <v>3389</v>
      </c>
      <c r="C12" s="3">
        <f t="shared" si="3"/>
        <v>162</v>
      </c>
      <c r="D12" s="4">
        <v>61</v>
      </c>
      <c r="E12" s="4">
        <v>23</v>
      </c>
      <c r="F12" s="4">
        <v>14</v>
      </c>
      <c r="G12" s="4">
        <v>2</v>
      </c>
      <c r="H12" s="4">
        <v>3</v>
      </c>
      <c r="I12" s="4">
        <v>2</v>
      </c>
      <c r="J12" s="4">
        <v>2</v>
      </c>
      <c r="K12" s="4">
        <v>12</v>
      </c>
      <c r="L12" s="4">
        <v>0</v>
      </c>
      <c r="M12" s="4">
        <v>43</v>
      </c>
      <c r="N12" s="5">
        <f t="shared" si="0"/>
        <v>3551</v>
      </c>
      <c r="O12" s="6">
        <v>480</v>
      </c>
      <c r="P12" s="6">
        <v>0</v>
      </c>
      <c r="Q12" s="6">
        <f t="shared" si="1"/>
        <v>480</v>
      </c>
      <c r="R12" s="7">
        <f t="shared" si="2"/>
        <v>4031</v>
      </c>
    </row>
    <row r="13" spans="1:18" x14ac:dyDescent="0.25">
      <c r="A13" s="2" t="s">
        <v>28</v>
      </c>
      <c r="B13" s="3"/>
      <c r="C13" s="3">
        <f t="shared" si="3"/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f t="shared" si="0"/>
        <v>0</v>
      </c>
      <c r="O13" s="6"/>
      <c r="P13" s="6"/>
      <c r="Q13" s="6">
        <f t="shared" si="1"/>
        <v>0</v>
      </c>
      <c r="R13" s="7">
        <f t="shared" si="2"/>
        <v>0</v>
      </c>
    </row>
    <row r="14" spans="1:18" x14ac:dyDescent="0.25">
      <c r="A14" s="2" t="s">
        <v>29</v>
      </c>
      <c r="B14" s="3"/>
      <c r="C14" s="3">
        <f t="shared" si="3"/>
        <v>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f t="shared" si="0"/>
        <v>0</v>
      </c>
      <c r="O14" s="6"/>
      <c r="P14" s="6"/>
      <c r="Q14" s="6">
        <f t="shared" si="1"/>
        <v>0</v>
      </c>
      <c r="R14" s="7">
        <f t="shared" si="2"/>
        <v>0</v>
      </c>
    </row>
    <row r="15" spans="1:18" ht="15.75" thickBot="1" x14ac:dyDescent="0.3">
      <c r="A15" s="8" t="s">
        <v>30</v>
      </c>
      <c r="B15" s="9"/>
      <c r="C15" s="3">
        <f t="shared" si="3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>
        <f t="shared" si="0"/>
        <v>0</v>
      </c>
      <c r="O15" s="11"/>
      <c r="P15" s="11"/>
      <c r="Q15" s="6">
        <f t="shared" si="1"/>
        <v>0</v>
      </c>
      <c r="R15" s="7">
        <f t="shared" si="2"/>
        <v>0</v>
      </c>
    </row>
    <row r="16" spans="1:18" ht="15.75" thickBot="1" x14ac:dyDescent="0.3">
      <c r="A16" s="12" t="s">
        <v>18</v>
      </c>
      <c r="B16" s="13">
        <f>SUM(B4:B15)</f>
        <v>29610</v>
      </c>
      <c r="C16" s="13">
        <f t="shared" ref="C16:R16" si="4">SUM(C4:C15)</f>
        <v>1005</v>
      </c>
      <c r="D16" s="13">
        <f t="shared" si="4"/>
        <v>301</v>
      </c>
      <c r="E16" s="13">
        <f t="shared" si="4"/>
        <v>106</v>
      </c>
      <c r="F16" s="13">
        <f t="shared" si="4"/>
        <v>109</v>
      </c>
      <c r="G16" s="13">
        <f t="shared" si="4"/>
        <v>10</v>
      </c>
      <c r="H16" s="13">
        <f t="shared" si="4"/>
        <v>11</v>
      </c>
      <c r="I16" s="13">
        <f t="shared" si="4"/>
        <v>17</v>
      </c>
      <c r="J16" s="13">
        <f t="shared" si="4"/>
        <v>6</v>
      </c>
      <c r="K16" s="13">
        <f t="shared" si="4"/>
        <v>265</v>
      </c>
      <c r="L16" s="13">
        <f t="shared" si="4"/>
        <v>4</v>
      </c>
      <c r="M16" s="13">
        <f t="shared" si="4"/>
        <v>168</v>
      </c>
      <c r="N16" s="13">
        <f t="shared" si="4"/>
        <v>30615</v>
      </c>
      <c r="O16" s="13">
        <f t="shared" si="4"/>
        <v>4802</v>
      </c>
      <c r="P16" s="13">
        <f t="shared" si="4"/>
        <v>0</v>
      </c>
      <c r="Q16" s="13">
        <f t="shared" si="4"/>
        <v>4802</v>
      </c>
      <c r="R16" s="13">
        <f t="shared" si="4"/>
        <v>35417</v>
      </c>
    </row>
    <row r="17" spans="1:18" ht="15.75" thickBot="1" x14ac:dyDescent="0.3">
      <c r="A17" s="12" t="s">
        <v>31</v>
      </c>
      <c r="B17" s="112">
        <f>AVERAGE(B4:B15)</f>
        <v>3290</v>
      </c>
      <c r="C17" s="112">
        <f t="shared" ref="C17:R17" si="5">AVERAGE(C4:C15)</f>
        <v>83.75</v>
      </c>
      <c r="D17" s="112">
        <f t="shared" si="5"/>
        <v>33.444444444444443</v>
      </c>
      <c r="E17" s="112">
        <f t="shared" si="5"/>
        <v>11.777777777777779</v>
      </c>
      <c r="F17" s="112">
        <f t="shared" si="5"/>
        <v>12.111111111111111</v>
      </c>
      <c r="G17" s="112">
        <f t="shared" si="5"/>
        <v>1.1111111111111112</v>
      </c>
      <c r="H17" s="112">
        <f t="shared" si="5"/>
        <v>1.2222222222222223</v>
      </c>
      <c r="I17" s="112">
        <f t="shared" si="5"/>
        <v>1.8888888888888888</v>
      </c>
      <c r="J17" s="112">
        <f t="shared" si="5"/>
        <v>0.66666666666666663</v>
      </c>
      <c r="K17" s="112">
        <f t="shared" si="5"/>
        <v>29.444444444444443</v>
      </c>
      <c r="L17" s="112">
        <f t="shared" si="5"/>
        <v>0.44444444444444442</v>
      </c>
      <c r="M17" s="112">
        <f t="shared" si="5"/>
        <v>18.666666666666668</v>
      </c>
      <c r="N17" s="112">
        <f t="shared" si="5"/>
        <v>2551.25</v>
      </c>
      <c r="O17" s="112">
        <f t="shared" si="5"/>
        <v>533.55555555555554</v>
      </c>
      <c r="P17" s="112">
        <f t="shared" si="5"/>
        <v>0</v>
      </c>
      <c r="Q17" s="112">
        <f t="shared" si="5"/>
        <v>400.16666666666669</v>
      </c>
      <c r="R17" s="112">
        <f t="shared" si="5"/>
        <v>2951.4166666666665</v>
      </c>
    </row>
    <row r="19" spans="1:18" x14ac:dyDescent="0.25">
      <c r="A19" s="18"/>
      <c r="B19">
        <f>SUM(B9:B12)</f>
        <v>29109</v>
      </c>
      <c r="C19">
        <f t="shared" ref="C19:R19" si="6">SUM(C9:C12)</f>
        <v>993</v>
      </c>
      <c r="D19">
        <f t="shared" si="6"/>
        <v>299</v>
      </c>
      <c r="E19">
        <f t="shared" si="6"/>
        <v>106</v>
      </c>
      <c r="F19">
        <f t="shared" si="6"/>
        <v>109</v>
      </c>
      <c r="G19">
        <f t="shared" si="6"/>
        <v>8</v>
      </c>
      <c r="H19">
        <f t="shared" si="6"/>
        <v>11</v>
      </c>
      <c r="I19">
        <f t="shared" si="6"/>
        <v>17</v>
      </c>
      <c r="J19">
        <f t="shared" si="6"/>
        <v>6</v>
      </c>
      <c r="K19">
        <f t="shared" si="6"/>
        <v>261</v>
      </c>
      <c r="L19">
        <f t="shared" si="6"/>
        <v>4</v>
      </c>
      <c r="M19">
        <f t="shared" si="6"/>
        <v>164</v>
      </c>
      <c r="N19">
        <f t="shared" si="6"/>
        <v>30102</v>
      </c>
      <c r="O19">
        <f t="shared" si="6"/>
        <v>4800</v>
      </c>
      <c r="P19">
        <f t="shared" si="6"/>
        <v>0</v>
      </c>
      <c r="Q19">
        <f t="shared" si="6"/>
        <v>4800</v>
      </c>
      <c r="R19">
        <f t="shared" si="6"/>
        <v>34902</v>
      </c>
    </row>
    <row r="20" spans="1:18" x14ac:dyDescent="0.25">
      <c r="A20" s="18"/>
    </row>
    <row r="21" spans="1:18" x14ac:dyDescent="0.25">
      <c r="A21" s="19"/>
    </row>
    <row r="22" spans="1:18" x14ac:dyDescent="0.25">
      <c r="A22" s="19"/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ACA8-1DC2-4846-8D7D-864BF73DABA5}">
  <sheetPr>
    <pageSetUpPr fitToPage="1"/>
  </sheetPr>
  <dimension ref="A1:R22"/>
  <sheetViews>
    <sheetView workbookViewId="0">
      <selection activeCell="D19" sqref="D19"/>
    </sheetView>
  </sheetViews>
  <sheetFormatPr defaultRowHeight="15" x14ac:dyDescent="0.25"/>
  <cols>
    <col min="3" max="3" width="11.8554687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66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7"/>
    </row>
    <row r="5" spans="1:18" x14ac:dyDescent="0.25">
      <c r="A5" s="2" t="s">
        <v>20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/>
      <c r="P5" s="6"/>
      <c r="Q5" s="6"/>
      <c r="R5" s="7"/>
    </row>
    <row r="6" spans="1:18" x14ac:dyDescent="0.25">
      <c r="A6" s="2" t="s">
        <v>21</v>
      </c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6"/>
      <c r="P6" s="6"/>
      <c r="Q6" s="6"/>
      <c r="R6" s="7"/>
    </row>
    <row r="7" spans="1:18" x14ac:dyDescent="0.25">
      <c r="A7" s="2" t="s">
        <v>22</v>
      </c>
      <c r="B7" s="3">
        <v>260</v>
      </c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6"/>
      <c r="P7" s="6"/>
      <c r="Q7" s="6"/>
      <c r="R7" s="7"/>
    </row>
    <row r="8" spans="1:18" x14ac:dyDescent="0.25">
      <c r="A8" s="2" t="s">
        <v>23</v>
      </c>
      <c r="B8" s="3">
        <v>1301</v>
      </c>
      <c r="C8" s="3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6"/>
      <c r="P8" s="6"/>
      <c r="Q8" s="6"/>
      <c r="R8" s="7"/>
    </row>
    <row r="9" spans="1:18" x14ac:dyDescent="0.25">
      <c r="A9" s="2" t="s">
        <v>24</v>
      </c>
      <c r="B9" s="3">
        <v>1145</v>
      </c>
      <c r="C9" s="3">
        <v>6</v>
      </c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6"/>
      <c r="P9" s="6"/>
      <c r="Q9" s="6"/>
      <c r="R9" s="7"/>
    </row>
    <row r="10" spans="1:18" x14ac:dyDescent="0.25">
      <c r="A10" s="2" t="s">
        <v>25</v>
      </c>
      <c r="B10" s="3">
        <v>3791</v>
      </c>
      <c r="C10" s="3">
        <v>95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6"/>
      <c r="P10" s="6"/>
      <c r="Q10" s="6"/>
      <c r="R10" s="7"/>
    </row>
    <row r="11" spans="1:18" x14ac:dyDescent="0.25">
      <c r="A11" s="2" t="s">
        <v>26</v>
      </c>
      <c r="B11" s="3">
        <v>2957</v>
      </c>
      <c r="C11" s="3">
        <v>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6"/>
      <c r="P11" s="6"/>
      <c r="Q11" s="6"/>
      <c r="R11" s="7"/>
    </row>
    <row r="12" spans="1:18" x14ac:dyDescent="0.25">
      <c r="A12" s="2" t="s">
        <v>27</v>
      </c>
      <c r="B12" s="3">
        <v>1056</v>
      </c>
      <c r="C12" s="3">
        <v>13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6"/>
      <c r="P12" s="6"/>
      <c r="Q12" s="6"/>
      <c r="R12" s="7"/>
    </row>
    <row r="13" spans="1:18" x14ac:dyDescent="0.25">
      <c r="A13" s="2" t="s">
        <v>28</v>
      </c>
      <c r="B13" s="3">
        <v>563</v>
      </c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6"/>
      <c r="P13" s="6"/>
      <c r="Q13" s="6"/>
      <c r="R13" s="7"/>
    </row>
    <row r="14" spans="1:18" x14ac:dyDescent="0.25">
      <c r="A14" s="2" t="s">
        <v>29</v>
      </c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6"/>
      <c r="P14" s="6"/>
      <c r="Q14" s="6"/>
      <c r="R14" s="7"/>
    </row>
    <row r="15" spans="1:18" ht="15.75" thickBot="1" x14ac:dyDescent="0.3">
      <c r="A15" s="8" t="s">
        <v>30</v>
      </c>
      <c r="B15" s="9"/>
      <c r="C15" s="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/>
      <c r="O15" s="11"/>
      <c r="P15" s="11"/>
      <c r="Q15" s="6"/>
      <c r="R15" s="7"/>
    </row>
    <row r="16" spans="1:18" ht="15.75" thickBot="1" x14ac:dyDescent="0.3">
      <c r="A16" s="12" t="s">
        <v>18</v>
      </c>
      <c r="B16" s="13">
        <f>SUM(B7:B15)</f>
        <v>11073</v>
      </c>
      <c r="C16" s="13">
        <f>SUM(C8:C15)</f>
        <v>123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>SUM(B16:M16)</f>
        <v>11196</v>
      </c>
      <c r="O16" s="16" t="s">
        <v>65</v>
      </c>
      <c r="P16" s="16"/>
      <c r="Q16" s="16"/>
      <c r="R16" s="17"/>
    </row>
    <row r="17" spans="1:18" ht="15.75" thickBot="1" x14ac:dyDescent="0.3">
      <c r="A17" s="12" t="s">
        <v>31</v>
      </c>
      <c r="B17" s="13"/>
      <c r="C17" s="13">
        <v>24.6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6"/>
      <c r="P17" s="16"/>
      <c r="Q17" s="16"/>
      <c r="R17" s="17"/>
    </row>
    <row r="19" spans="1:18" x14ac:dyDescent="0.25">
      <c r="A19" s="18"/>
      <c r="B19">
        <f>SUM(B9:B12)</f>
        <v>8949</v>
      </c>
      <c r="C19">
        <f>SUM(C9:C12)</f>
        <v>122</v>
      </c>
    </row>
    <row r="20" spans="1:18" x14ac:dyDescent="0.25">
      <c r="A20" s="18"/>
    </row>
    <row r="21" spans="1:18" x14ac:dyDescent="0.25">
      <c r="A21" s="19"/>
    </row>
    <row r="22" spans="1:18" x14ac:dyDescent="0.25">
      <c r="A22" s="19"/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EB52-60D7-428D-AF9F-DE967FBCEA4F}">
  <sheetPr>
    <pageSetUpPr fitToPage="1"/>
  </sheetPr>
  <dimension ref="A1:R22"/>
  <sheetViews>
    <sheetView workbookViewId="0">
      <selection activeCell="V20" sqref="V20"/>
    </sheetView>
  </sheetViews>
  <sheetFormatPr defaultRowHeight="15" x14ac:dyDescent="0.25"/>
  <cols>
    <col min="3" max="3" width="11.8554687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>
        <v>0</v>
      </c>
      <c r="C4" s="3">
        <v>0</v>
      </c>
      <c r="D4" s="4"/>
      <c r="E4" s="4"/>
      <c r="F4" s="4"/>
      <c r="G4" s="4"/>
      <c r="H4" s="4"/>
      <c r="I4" s="4"/>
      <c r="J4" s="4"/>
      <c r="K4" s="4"/>
      <c r="L4" s="4"/>
      <c r="M4" s="4"/>
      <c r="N4" s="5">
        <v>0</v>
      </c>
      <c r="O4" s="6"/>
      <c r="P4" s="6"/>
      <c r="Q4" s="6"/>
      <c r="R4" s="7">
        <v>0</v>
      </c>
    </row>
    <row r="5" spans="1:18" x14ac:dyDescent="0.25">
      <c r="A5" s="2" t="s">
        <v>20</v>
      </c>
      <c r="B5" s="3">
        <v>0</v>
      </c>
      <c r="C5" s="3">
        <v>0</v>
      </c>
      <c r="D5" s="4"/>
      <c r="E5" s="4"/>
      <c r="F5" s="4"/>
      <c r="G5" s="4"/>
      <c r="H5" s="4"/>
      <c r="I5" s="4"/>
      <c r="J5" s="4"/>
      <c r="K5" s="4"/>
      <c r="L5" s="4"/>
      <c r="M5" s="4"/>
      <c r="N5" s="5">
        <v>0</v>
      </c>
      <c r="O5" s="6"/>
      <c r="P5" s="6"/>
      <c r="Q5" s="6"/>
      <c r="R5" s="7">
        <v>0</v>
      </c>
    </row>
    <row r="6" spans="1:18" x14ac:dyDescent="0.25">
      <c r="A6" s="2" t="s">
        <v>21</v>
      </c>
      <c r="B6" s="3">
        <v>0</v>
      </c>
      <c r="C6" s="3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5">
        <v>0</v>
      </c>
      <c r="O6" s="6"/>
      <c r="P6" s="6"/>
      <c r="Q6" s="6"/>
      <c r="R6" s="7">
        <v>0</v>
      </c>
    </row>
    <row r="7" spans="1:18" x14ac:dyDescent="0.25">
      <c r="A7" s="2" t="s">
        <v>22</v>
      </c>
      <c r="B7" s="3">
        <v>0</v>
      </c>
      <c r="C7" s="3"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5">
        <v>0</v>
      </c>
      <c r="O7" s="6"/>
      <c r="P7" s="6"/>
      <c r="Q7" s="6"/>
      <c r="R7" s="7">
        <v>0</v>
      </c>
    </row>
    <row r="8" spans="1:18" x14ac:dyDescent="0.25">
      <c r="A8" s="2" t="s">
        <v>23</v>
      </c>
      <c r="B8" s="3">
        <v>187</v>
      </c>
      <c r="C8" s="3"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5">
        <v>187</v>
      </c>
      <c r="O8" s="6"/>
      <c r="P8" s="6"/>
      <c r="Q8" s="6"/>
      <c r="R8" s="7">
        <v>187</v>
      </c>
    </row>
    <row r="9" spans="1:18" x14ac:dyDescent="0.25">
      <c r="A9" s="2" t="s">
        <v>24</v>
      </c>
      <c r="B9" s="3">
        <v>589</v>
      </c>
      <c r="C9" s="3"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5">
        <v>589</v>
      </c>
      <c r="O9" s="6"/>
      <c r="P9" s="6"/>
      <c r="Q9" s="6"/>
      <c r="R9" s="7">
        <v>589</v>
      </c>
    </row>
    <row r="10" spans="1:18" x14ac:dyDescent="0.25">
      <c r="A10" s="2" t="s">
        <v>25</v>
      </c>
      <c r="B10" s="3">
        <v>1666</v>
      </c>
      <c r="C10" s="3"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v>1666</v>
      </c>
      <c r="O10" s="6"/>
      <c r="P10" s="6"/>
      <c r="Q10" s="6"/>
      <c r="R10" s="7">
        <v>1666</v>
      </c>
    </row>
    <row r="11" spans="1:18" x14ac:dyDescent="0.25">
      <c r="A11" s="2" t="s">
        <v>26</v>
      </c>
      <c r="B11" s="3">
        <v>1546</v>
      </c>
      <c r="C11" s="3">
        <v>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v>1546</v>
      </c>
      <c r="O11" s="6"/>
      <c r="P11" s="6"/>
      <c r="Q11" s="6"/>
      <c r="R11" s="7">
        <v>1546</v>
      </c>
    </row>
    <row r="12" spans="1:18" x14ac:dyDescent="0.25">
      <c r="A12" s="2" t="s">
        <v>27</v>
      </c>
      <c r="B12" s="3">
        <v>4334</v>
      </c>
      <c r="C12" s="3"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v>4334</v>
      </c>
      <c r="O12" s="6"/>
      <c r="P12" s="6"/>
      <c r="Q12" s="6"/>
      <c r="R12" s="7">
        <v>4334</v>
      </c>
    </row>
    <row r="13" spans="1:18" x14ac:dyDescent="0.25">
      <c r="A13" s="2" t="s">
        <v>28</v>
      </c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6"/>
      <c r="P13" s="6"/>
      <c r="Q13" s="6"/>
      <c r="R13" s="7"/>
    </row>
    <row r="14" spans="1:18" x14ac:dyDescent="0.25">
      <c r="A14" s="2" t="s">
        <v>29</v>
      </c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6"/>
      <c r="P14" s="6"/>
      <c r="Q14" s="6"/>
      <c r="R14" s="7"/>
    </row>
    <row r="15" spans="1:18" ht="15.75" thickBot="1" x14ac:dyDescent="0.3">
      <c r="A15" s="8" t="s">
        <v>30</v>
      </c>
      <c r="B15" s="9"/>
      <c r="C15" s="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/>
      <c r="O15" s="11"/>
      <c r="P15" s="11"/>
      <c r="Q15" s="6"/>
      <c r="R15" s="7"/>
    </row>
    <row r="16" spans="1:18" ht="15.75" thickBot="1" x14ac:dyDescent="0.3">
      <c r="A16" s="12" t="s">
        <v>18</v>
      </c>
      <c r="B16" s="13">
        <f>SUM(B4:B15)</f>
        <v>8322</v>
      </c>
      <c r="C16" s="13">
        <f t="shared" ref="C16:R16" si="0">SUM(C4:C15)</f>
        <v>0</v>
      </c>
      <c r="D16" s="13">
        <f t="shared" si="0"/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0</v>
      </c>
      <c r="K16" s="13">
        <f t="shared" si="0"/>
        <v>0</v>
      </c>
      <c r="L16" s="13">
        <f t="shared" si="0"/>
        <v>0</v>
      </c>
      <c r="M16" s="13">
        <f t="shared" si="0"/>
        <v>0</v>
      </c>
      <c r="N16" s="13">
        <f t="shared" si="0"/>
        <v>8322</v>
      </c>
      <c r="O16" s="13">
        <f t="shared" si="0"/>
        <v>0</v>
      </c>
      <c r="P16" s="13">
        <f t="shared" si="0"/>
        <v>0</v>
      </c>
      <c r="Q16" s="13">
        <f t="shared" si="0"/>
        <v>0</v>
      </c>
      <c r="R16" s="13">
        <f t="shared" si="0"/>
        <v>8322</v>
      </c>
    </row>
    <row r="17" spans="1:18" ht="15.75" thickBot="1" x14ac:dyDescent="0.3">
      <c r="A17" s="12" t="s">
        <v>31</v>
      </c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6"/>
      <c r="P17" s="16"/>
      <c r="Q17" s="16"/>
      <c r="R17" s="17"/>
    </row>
    <row r="19" spans="1:18" x14ac:dyDescent="0.25">
      <c r="A19" s="18"/>
      <c r="B19">
        <f>SUM(B9:B12)</f>
        <v>8135</v>
      </c>
      <c r="C19">
        <f t="shared" ref="C19:R19" si="1">SUM(C9:C12)</f>
        <v>0</v>
      </c>
      <c r="D19">
        <f t="shared" si="1"/>
        <v>0</v>
      </c>
      <c r="E19">
        <f t="shared" si="1"/>
        <v>0</v>
      </c>
      <c r="F19">
        <f t="shared" si="1"/>
        <v>0</v>
      </c>
      <c r="G19">
        <f t="shared" si="1"/>
        <v>0</v>
      </c>
      <c r="H19">
        <f t="shared" si="1"/>
        <v>0</v>
      </c>
      <c r="I19">
        <f t="shared" si="1"/>
        <v>0</v>
      </c>
      <c r="J19">
        <f t="shared" si="1"/>
        <v>0</v>
      </c>
      <c r="K19">
        <f t="shared" si="1"/>
        <v>0</v>
      </c>
      <c r="L19">
        <f t="shared" si="1"/>
        <v>0</v>
      </c>
      <c r="M19">
        <f t="shared" si="1"/>
        <v>0</v>
      </c>
      <c r="N19">
        <f t="shared" si="1"/>
        <v>8135</v>
      </c>
      <c r="O19">
        <f t="shared" si="1"/>
        <v>0</v>
      </c>
      <c r="P19">
        <f t="shared" si="1"/>
        <v>0</v>
      </c>
      <c r="Q19">
        <f t="shared" si="1"/>
        <v>0</v>
      </c>
      <c r="R19">
        <f t="shared" si="1"/>
        <v>8135</v>
      </c>
    </row>
    <row r="20" spans="1:18" x14ac:dyDescent="0.25">
      <c r="A20" s="18"/>
    </row>
    <row r="21" spans="1:18" x14ac:dyDescent="0.25">
      <c r="A21" s="19"/>
    </row>
    <row r="22" spans="1:18" x14ac:dyDescent="0.25">
      <c r="A22" s="19"/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0EBF-1256-4D44-B3FC-51EE32F30AE5}">
  <sheetPr>
    <pageSetUpPr fitToPage="1"/>
  </sheetPr>
  <dimension ref="A1:S23"/>
  <sheetViews>
    <sheetView tabSelected="1" view="pageBreakPreview" topLeftCell="A10" zoomScaleNormal="100" zoomScaleSheetLayoutView="100" workbookViewId="0">
      <selection activeCell="W18" sqref="W18"/>
    </sheetView>
  </sheetViews>
  <sheetFormatPr defaultRowHeight="15" x14ac:dyDescent="0.25"/>
  <cols>
    <col min="1" max="1" width="20.28515625" customWidth="1"/>
    <col min="2" max="3" width="13.7109375" customWidth="1"/>
    <col min="4" max="4" width="13.85546875" customWidth="1"/>
    <col min="5" max="11" width="8.7109375" customWidth="1"/>
    <col min="12" max="12" width="9.28515625" customWidth="1"/>
    <col min="13" max="14" width="8.7109375" customWidth="1"/>
    <col min="15" max="15" width="9.28515625" bestFit="1" customWidth="1"/>
    <col min="16" max="17" width="9.140625" customWidth="1"/>
    <col min="18" max="18" width="15.42578125" customWidth="1"/>
  </cols>
  <sheetData>
    <row r="1" spans="1:19" ht="15.75" customHeight="1" thickBot="1" x14ac:dyDescent="0.3">
      <c r="A1" s="266" t="s">
        <v>40</v>
      </c>
      <c r="B1" s="269" t="s">
        <v>75</v>
      </c>
      <c r="C1" s="260" t="s">
        <v>42</v>
      </c>
      <c r="D1" s="272"/>
      <c r="E1" s="273" t="s">
        <v>43</v>
      </c>
      <c r="F1" s="274"/>
      <c r="G1" s="274"/>
      <c r="H1" s="274"/>
      <c r="I1" s="274"/>
      <c r="J1" s="274"/>
      <c r="K1" s="274"/>
      <c r="L1" s="274"/>
      <c r="M1" s="274"/>
      <c r="N1" s="274"/>
      <c r="O1" s="275" t="s">
        <v>1</v>
      </c>
      <c r="P1" s="276"/>
      <c r="Q1" s="277"/>
      <c r="R1" s="257" t="s">
        <v>2</v>
      </c>
    </row>
    <row r="2" spans="1:19" ht="38.25" customHeight="1" thickBot="1" x14ac:dyDescent="0.3">
      <c r="A2" s="267"/>
      <c r="B2" s="270"/>
      <c r="C2" s="260" t="s">
        <v>44</v>
      </c>
      <c r="D2" s="262" t="s">
        <v>45</v>
      </c>
      <c r="E2" s="264" t="s">
        <v>5</v>
      </c>
      <c r="F2" s="264" t="s">
        <v>6</v>
      </c>
      <c r="G2" s="264" t="s">
        <v>7</v>
      </c>
      <c r="H2" s="264" t="s">
        <v>8</v>
      </c>
      <c r="I2" s="264" t="s">
        <v>9</v>
      </c>
      <c r="J2" s="264" t="s">
        <v>10</v>
      </c>
      <c r="K2" s="264" t="s">
        <v>11</v>
      </c>
      <c r="L2" s="264" t="s">
        <v>12</v>
      </c>
      <c r="M2" s="264" t="s">
        <v>13</v>
      </c>
      <c r="N2" s="264" t="s">
        <v>14</v>
      </c>
      <c r="O2" s="278" t="s">
        <v>67</v>
      </c>
      <c r="P2" s="278"/>
      <c r="Q2" s="279"/>
      <c r="R2" s="258"/>
    </row>
    <row r="3" spans="1:19" ht="1.5" hidden="1" customHeight="1" thickBot="1" x14ac:dyDescent="0.3">
      <c r="A3" s="268"/>
      <c r="B3" s="271"/>
      <c r="C3" s="261"/>
      <c r="D3" s="263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53" t="s">
        <v>16</v>
      </c>
      <c r="P3" s="53" t="s">
        <v>17</v>
      </c>
      <c r="Q3" s="54" t="s">
        <v>18</v>
      </c>
      <c r="R3" s="259"/>
    </row>
    <row r="4" spans="1:19" ht="15" customHeight="1" x14ac:dyDescent="0.25">
      <c r="A4" s="90" t="s">
        <v>46</v>
      </c>
      <c r="B4" s="60">
        <f t="shared" ref="B4:B7" si="0">SUM(C4:D4)</f>
        <v>15760</v>
      </c>
      <c r="C4" s="55">
        <v>15390</v>
      </c>
      <c r="D4" s="55">
        <v>370</v>
      </c>
      <c r="E4" s="56">
        <v>99</v>
      </c>
      <c r="F4" s="56">
        <v>99</v>
      </c>
      <c r="G4" s="56">
        <v>21</v>
      </c>
      <c r="H4" s="56">
        <v>8</v>
      </c>
      <c r="I4" s="56">
        <v>34</v>
      </c>
      <c r="J4" s="56">
        <v>4</v>
      </c>
      <c r="K4" s="56">
        <v>8</v>
      </c>
      <c r="L4" s="56">
        <v>12</v>
      </c>
      <c r="M4" s="56">
        <v>2</v>
      </c>
      <c r="N4" s="94">
        <v>83</v>
      </c>
      <c r="O4" s="102"/>
      <c r="P4" s="57"/>
      <c r="Q4" s="58"/>
      <c r="R4" s="100">
        <f>SUM(B4+O4+P4)</f>
        <v>15760</v>
      </c>
    </row>
    <row r="5" spans="1:19" x14ac:dyDescent="0.25">
      <c r="A5" s="91" t="s">
        <v>47</v>
      </c>
      <c r="B5" s="60">
        <f t="shared" si="0"/>
        <v>5186</v>
      </c>
      <c r="C5" s="61">
        <v>5130</v>
      </c>
      <c r="D5" s="61">
        <v>56</v>
      </c>
      <c r="E5" s="62">
        <v>25</v>
      </c>
      <c r="F5" s="62">
        <v>2</v>
      </c>
      <c r="G5" s="62">
        <v>7</v>
      </c>
      <c r="H5" s="62">
        <v>14</v>
      </c>
      <c r="I5" s="62">
        <v>2</v>
      </c>
      <c r="J5" s="62">
        <v>0</v>
      </c>
      <c r="K5" s="62">
        <v>0</v>
      </c>
      <c r="L5" s="62">
        <v>1</v>
      </c>
      <c r="M5" s="62">
        <v>0</v>
      </c>
      <c r="N5" s="95">
        <v>5</v>
      </c>
      <c r="O5" s="103">
        <v>214</v>
      </c>
      <c r="P5" s="63">
        <v>619</v>
      </c>
      <c r="Q5" s="65">
        <v>833</v>
      </c>
      <c r="R5" s="100">
        <f>SUM(B5+O5+P5)</f>
        <v>6019</v>
      </c>
    </row>
    <row r="6" spans="1:19" x14ac:dyDescent="0.25">
      <c r="A6" s="91" t="s">
        <v>48</v>
      </c>
      <c r="B6" s="60">
        <f t="shared" si="0"/>
        <v>3763</v>
      </c>
      <c r="C6" s="61">
        <v>3738</v>
      </c>
      <c r="D6" s="61">
        <v>25</v>
      </c>
      <c r="E6" s="67">
        <v>13</v>
      </c>
      <c r="F6" s="67">
        <v>2</v>
      </c>
      <c r="G6" s="67">
        <v>2</v>
      </c>
      <c r="H6" s="67">
        <v>2</v>
      </c>
      <c r="I6" s="67">
        <v>0</v>
      </c>
      <c r="J6" s="67">
        <v>0</v>
      </c>
      <c r="K6" s="67">
        <v>0</v>
      </c>
      <c r="L6" s="67">
        <v>4</v>
      </c>
      <c r="M6" s="67">
        <v>0</v>
      </c>
      <c r="N6" s="96">
        <v>2</v>
      </c>
      <c r="O6" s="103">
        <v>149</v>
      </c>
      <c r="P6" s="63">
        <v>327</v>
      </c>
      <c r="Q6" s="65">
        <v>476</v>
      </c>
      <c r="R6" s="100">
        <v>3702</v>
      </c>
    </row>
    <row r="7" spans="1:19" x14ac:dyDescent="0.25">
      <c r="A7" s="91" t="s">
        <v>49</v>
      </c>
      <c r="B7" s="60">
        <f t="shared" si="0"/>
        <v>5504</v>
      </c>
      <c r="C7" s="61">
        <v>5457</v>
      </c>
      <c r="D7" s="61">
        <v>47</v>
      </c>
      <c r="E7" s="62">
        <v>11</v>
      </c>
      <c r="F7" s="62">
        <v>15</v>
      </c>
      <c r="G7" s="62">
        <v>3</v>
      </c>
      <c r="H7" s="62">
        <v>0</v>
      </c>
      <c r="I7" s="62">
        <v>0</v>
      </c>
      <c r="J7" s="62">
        <v>0</v>
      </c>
      <c r="K7" s="62">
        <v>0</v>
      </c>
      <c r="L7" s="62">
        <v>18</v>
      </c>
      <c r="M7" s="62">
        <v>0</v>
      </c>
      <c r="N7" s="95">
        <v>0</v>
      </c>
      <c r="O7" s="103"/>
      <c r="P7" s="63"/>
      <c r="Q7" s="65"/>
      <c r="R7" s="100">
        <f t="shared" ref="R7:R19" si="1">SUM(B7+O7+P7)</f>
        <v>5504</v>
      </c>
    </row>
    <row r="8" spans="1:19" x14ac:dyDescent="0.25">
      <c r="A8" s="91" t="s">
        <v>50</v>
      </c>
      <c r="B8" s="60">
        <f>SUM(C8:D8)</f>
        <v>49865</v>
      </c>
      <c r="C8" s="61">
        <v>48626</v>
      </c>
      <c r="D8" s="61">
        <v>1239</v>
      </c>
      <c r="E8" s="62">
        <v>204</v>
      </c>
      <c r="F8" s="62">
        <v>165</v>
      </c>
      <c r="G8" s="62">
        <v>716</v>
      </c>
      <c r="H8" s="62">
        <v>14</v>
      </c>
      <c r="I8" s="62">
        <v>23</v>
      </c>
      <c r="J8" s="62">
        <v>1</v>
      </c>
      <c r="K8" s="62">
        <v>0</v>
      </c>
      <c r="L8" s="62">
        <v>63</v>
      </c>
      <c r="M8" s="62">
        <v>1</v>
      </c>
      <c r="N8" s="95">
        <v>52</v>
      </c>
      <c r="O8" s="104">
        <v>975</v>
      </c>
      <c r="P8" s="64">
        <v>1452</v>
      </c>
      <c r="Q8" s="65">
        <v>2427</v>
      </c>
      <c r="R8" s="100">
        <f t="shared" si="1"/>
        <v>52292</v>
      </c>
    </row>
    <row r="9" spans="1:19" x14ac:dyDescent="0.25">
      <c r="A9" s="91" t="s">
        <v>51</v>
      </c>
      <c r="B9" s="60">
        <f t="shared" ref="B9:B20" si="2">SUM(C9:D9)</f>
        <v>7444</v>
      </c>
      <c r="C9" s="61">
        <v>7384</v>
      </c>
      <c r="D9" s="61">
        <v>60</v>
      </c>
      <c r="E9" s="67">
        <v>22</v>
      </c>
      <c r="F9" s="67">
        <v>0</v>
      </c>
      <c r="G9" s="67">
        <v>3</v>
      </c>
      <c r="H9" s="67">
        <v>21</v>
      </c>
      <c r="I9" s="67">
        <v>4</v>
      </c>
      <c r="J9" s="67">
        <v>0</v>
      </c>
      <c r="K9" s="67">
        <v>0</v>
      </c>
      <c r="L9" s="67">
        <v>3</v>
      </c>
      <c r="M9" s="67">
        <v>0</v>
      </c>
      <c r="N9" s="96">
        <v>7</v>
      </c>
      <c r="O9" s="103"/>
      <c r="P9" s="63"/>
      <c r="Q9" s="65"/>
      <c r="R9" s="100">
        <f t="shared" si="1"/>
        <v>7444</v>
      </c>
    </row>
    <row r="10" spans="1:19" x14ac:dyDescent="0.25">
      <c r="A10" s="91" t="s">
        <v>52</v>
      </c>
      <c r="B10" s="60">
        <f t="shared" si="2"/>
        <v>2272</v>
      </c>
      <c r="C10" s="61">
        <v>2246</v>
      </c>
      <c r="D10" s="61">
        <v>26</v>
      </c>
      <c r="E10" s="62">
        <v>0</v>
      </c>
      <c r="F10" s="62">
        <v>2</v>
      </c>
      <c r="G10" s="62">
        <v>7</v>
      </c>
      <c r="H10" s="62">
        <v>11</v>
      </c>
      <c r="I10" s="62">
        <v>2</v>
      </c>
      <c r="J10" s="62">
        <v>0</v>
      </c>
      <c r="K10" s="62">
        <v>0</v>
      </c>
      <c r="L10" s="62">
        <v>4</v>
      </c>
      <c r="M10" s="62">
        <v>0</v>
      </c>
      <c r="N10" s="95">
        <v>0</v>
      </c>
      <c r="O10" s="103">
        <v>0</v>
      </c>
      <c r="P10" s="63">
        <v>212</v>
      </c>
      <c r="Q10" s="65">
        <v>212</v>
      </c>
      <c r="R10" s="100">
        <f t="shared" si="1"/>
        <v>2484</v>
      </c>
    </row>
    <row r="11" spans="1:19" x14ac:dyDescent="0.25">
      <c r="A11" s="91" t="s">
        <v>53</v>
      </c>
      <c r="B11" s="60">
        <f t="shared" si="2"/>
        <v>10888</v>
      </c>
      <c r="C11" s="61">
        <v>10770</v>
      </c>
      <c r="D11" s="61">
        <v>118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96">
        <v>0</v>
      </c>
      <c r="O11" s="103">
        <v>0</v>
      </c>
      <c r="P11" s="63">
        <v>0</v>
      </c>
      <c r="Q11" s="65">
        <v>0</v>
      </c>
      <c r="R11" s="100">
        <f t="shared" si="1"/>
        <v>10888</v>
      </c>
    </row>
    <row r="12" spans="1:19" x14ac:dyDescent="0.25">
      <c r="A12" s="66" t="s">
        <v>54</v>
      </c>
      <c r="B12" s="60">
        <f t="shared" si="2"/>
        <v>0</v>
      </c>
      <c r="C12" s="61"/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95"/>
      <c r="O12" s="105"/>
      <c r="P12" s="68"/>
      <c r="Q12" s="65"/>
      <c r="R12" s="100">
        <f t="shared" si="1"/>
        <v>0</v>
      </c>
      <c r="S12" t="s">
        <v>61</v>
      </c>
    </row>
    <row r="13" spans="1:19" x14ac:dyDescent="0.25">
      <c r="A13" s="91" t="s">
        <v>55</v>
      </c>
      <c r="B13" s="60">
        <f t="shared" si="2"/>
        <v>5866</v>
      </c>
      <c r="C13" s="61">
        <v>5812</v>
      </c>
      <c r="D13" s="61">
        <v>54</v>
      </c>
      <c r="E13" s="62">
        <v>7</v>
      </c>
      <c r="F13" s="62">
        <v>18</v>
      </c>
      <c r="G13" s="62">
        <v>15</v>
      </c>
      <c r="H13" s="62">
        <v>3</v>
      </c>
      <c r="I13" s="62">
        <v>10</v>
      </c>
      <c r="J13" s="62">
        <v>0</v>
      </c>
      <c r="K13" s="62">
        <v>0</v>
      </c>
      <c r="L13" s="62">
        <v>0</v>
      </c>
      <c r="M13" s="62">
        <v>0</v>
      </c>
      <c r="N13" s="95">
        <v>0</v>
      </c>
      <c r="O13" s="106">
        <v>502</v>
      </c>
      <c r="P13" s="69">
        <v>605</v>
      </c>
      <c r="Q13" s="65">
        <v>1107</v>
      </c>
      <c r="R13" s="100">
        <f t="shared" si="1"/>
        <v>6973</v>
      </c>
    </row>
    <row r="14" spans="1:19" x14ac:dyDescent="0.25">
      <c r="A14" s="91" t="s">
        <v>56</v>
      </c>
      <c r="B14" s="60">
        <f t="shared" si="2"/>
        <v>712</v>
      </c>
      <c r="C14" s="61">
        <v>712</v>
      </c>
      <c r="D14" s="61">
        <v>0</v>
      </c>
      <c r="E14" s="62"/>
      <c r="F14" s="62"/>
      <c r="G14" s="62"/>
      <c r="H14" s="62"/>
      <c r="I14" s="62"/>
      <c r="J14" s="62"/>
      <c r="K14" s="62"/>
      <c r="L14" s="62"/>
      <c r="M14" s="62"/>
      <c r="N14" s="95"/>
      <c r="O14" s="107">
        <v>11</v>
      </c>
      <c r="P14" s="70">
        <v>64</v>
      </c>
      <c r="Q14" s="65">
        <v>75</v>
      </c>
      <c r="R14" s="100">
        <f t="shared" si="1"/>
        <v>787</v>
      </c>
    </row>
    <row r="15" spans="1:19" x14ac:dyDescent="0.25">
      <c r="A15" s="213" t="s">
        <v>57</v>
      </c>
      <c r="B15" s="60">
        <v>5100</v>
      </c>
      <c r="C15" s="71">
        <v>5100</v>
      </c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95"/>
      <c r="O15" s="103"/>
      <c r="P15" s="63"/>
      <c r="Q15" s="65"/>
      <c r="R15" s="100">
        <f t="shared" si="1"/>
        <v>5100</v>
      </c>
      <c r="S15" t="s">
        <v>58</v>
      </c>
    </row>
    <row r="16" spans="1:19" x14ac:dyDescent="0.25">
      <c r="A16" s="66" t="s">
        <v>59</v>
      </c>
      <c r="B16" s="60">
        <f t="shared" si="2"/>
        <v>0</v>
      </c>
      <c r="C16" s="71"/>
      <c r="D16" s="61"/>
      <c r="E16" s="72"/>
      <c r="F16" s="72"/>
      <c r="G16" s="72"/>
      <c r="H16" s="72"/>
      <c r="I16" s="72"/>
      <c r="J16" s="72"/>
      <c r="K16" s="72"/>
      <c r="L16" s="72"/>
      <c r="M16" s="72"/>
      <c r="N16" s="95"/>
      <c r="O16" s="103"/>
      <c r="P16" s="63"/>
      <c r="Q16" s="65"/>
      <c r="R16" s="100">
        <f t="shared" si="1"/>
        <v>0</v>
      </c>
      <c r="S16" t="s">
        <v>61</v>
      </c>
    </row>
    <row r="17" spans="1:19" x14ac:dyDescent="0.25">
      <c r="A17" s="59" t="s">
        <v>60</v>
      </c>
      <c r="B17" s="60">
        <f t="shared" si="2"/>
        <v>0</v>
      </c>
      <c r="C17" s="61"/>
      <c r="D17" s="61"/>
      <c r="E17" s="62"/>
      <c r="F17" s="62"/>
      <c r="G17" s="62"/>
      <c r="H17" s="62"/>
      <c r="I17" s="62"/>
      <c r="J17" s="62"/>
      <c r="K17" s="62"/>
      <c r="L17" s="62"/>
      <c r="M17" s="62"/>
      <c r="N17" s="95"/>
      <c r="O17" s="108"/>
      <c r="P17" s="63"/>
      <c r="Q17" s="65"/>
      <c r="R17" s="100">
        <f t="shared" si="1"/>
        <v>0</v>
      </c>
      <c r="S17" t="s">
        <v>61</v>
      </c>
    </row>
    <row r="18" spans="1:19" x14ac:dyDescent="0.25">
      <c r="A18" s="93" t="s">
        <v>62</v>
      </c>
      <c r="B18" s="60">
        <f t="shared" si="2"/>
        <v>9071</v>
      </c>
      <c r="C18" s="61">
        <v>8949</v>
      </c>
      <c r="D18" s="61">
        <v>122</v>
      </c>
      <c r="E18" s="62"/>
      <c r="F18" s="62"/>
      <c r="G18" s="62"/>
      <c r="H18" s="62"/>
      <c r="I18" s="62"/>
      <c r="J18" s="62"/>
      <c r="K18" s="62"/>
      <c r="L18" s="62"/>
      <c r="M18" s="62"/>
      <c r="N18" s="95"/>
      <c r="O18" s="109"/>
      <c r="P18" s="68"/>
      <c r="Q18" s="65"/>
      <c r="R18" s="100">
        <f t="shared" si="1"/>
        <v>9071</v>
      </c>
    </row>
    <row r="19" spans="1:19" x14ac:dyDescent="0.25">
      <c r="A19" s="92" t="s">
        <v>63</v>
      </c>
      <c r="B19" s="60">
        <f t="shared" si="2"/>
        <v>30102</v>
      </c>
      <c r="C19" s="61">
        <v>29109</v>
      </c>
      <c r="D19" s="61">
        <v>993</v>
      </c>
      <c r="E19" s="62">
        <v>299</v>
      </c>
      <c r="F19" s="62">
        <v>106</v>
      </c>
      <c r="G19" s="62">
        <v>109</v>
      </c>
      <c r="H19" s="62">
        <v>8</v>
      </c>
      <c r="I19" s="62">
        <v>11</v>
      </c>
      <c r="J19" s="62">
        <v>17</v>
      </c>
      <c r="K19" s="62">
        <v>6</v>
      </c>
      <c r="L19" s="62">
        <v>261</v>
      </c>
      <c r="M19" s="62">
        <v>4</v>
      </c>
      <c r="N19" s="95">
        <v>164</v>
      </c>
      <c r="O19" s="110">
        <v>4800</v>
      </c>
      <c r="P19" s="73">
        <v>0</v>
      </c>
      <c r="Q19" s="65">
        <v>4800</v>
      </c>
      <c r="R19" s="100">
        <f t="shared" si="1"/>
        <v>34902</v>
      </c>
    </row>
    <row r="20" spans="1:19" ht="15.75" thickBot="1" x14ac:dyDescent="0.3">
      <c r="A20" s="93" t="s">
        <v>64</v>
      </c>
      <c r="B20" s="60">
        <f t="shared" si="2"/>
        <v>8135</v>
      </c>
      <c r="C20" s="61">
        <v>8135</v>
      </c>
      <c r="D20" s="61"/>
      <c r="E20" s="74"/>
      <c r="F20" s="74"/>
      <c r="G20" s="74"/>
      <c r="H20" s="74"/>
      <c r="I20" s="74"/>
      <c r="J20" s="74"/>
      <c r="K20" s="74"/>
      <c r="L20" s="74"/>
      <c r="M20" s="74"/>
      <c r="N20" s="97"/>
      <c r="O20" s="111"/>
      <c r="P20" s="75"/>
      <c r="Q20" s="76"/>
      <c r="R20" s="101">
        <f>SUM(B20+O20+P20)</f>
        <v>8135</v>
      </c>
    </row>
    <row r="21" spans="1:19" ht="15.75" thickBot="1" x14ac:dyDescent="0.3">
      <c r="A21" s="77" t="s">
        <v>18</v>
      </c>
      <c r="B21" s="78">
        <f>SUM(B4:B20)</f>
        <v>159668</v>
      </c>
      <c r="C21" s="79">
        <f>SUM(C4:C20)</f>
        <v>156558</v>
      </c>
      <c r="D21" s="79">
        <f>SUM(D4:D20)</f>
        <v>3110</v>
      </c>
      <c r="E21" s="79">
        <f t="shared" ref="E21:R21" si="3">SUM(E4:E20)</f>
        <v>680</v>
      </c>
      <c r="F21" s="79">
        <f t="shared" si="3"/>
        <v>409</v>
      </c>
      <c r="G21" s="79">
        <f t="shared" si="3"/>
        <v>883</v>
      </c>
      <c r="H21" s="79">
        <f t="shared" si="3"/>
        <v>81</v>
      </c>
      <c r="I21" s="79">
        <f t="shared" si="3"/>
        <v>86</v>
      </c>
      <c r="J21" s="79">
        <f t="shared" si="3"/>
        <v>22</v>
      </c>
      <c r="K21" s="79">
        <f t="shared" si="3"/>
        <v>14</v>
      </c>
      <c r="L21" s="79">
        <f t="shared" si="3"/>
        <v>366</v>
      </c>
      <c r="M21" s="79">
        <f t="shared" si="3"/>
        <v>7</v>
      </c>
      <c r="N21" s="79">
        <f t="shared" si="3"/>
        <v>313</v>
      </c>
      <c r="O21" s="79">
        <f t="shared" si="3"/>
        <v>6651</v>
      </c>
      <c r="P21" s="79">
        <f t="shared" si="3"/>
        <v>3279</v>
      </c>
      <c r="Q21" s="79">
        <f t="shared" si="3"/>
        <v>9930</v>
      </c>
      <c r="R21" s="79">
        <f t="shared" si="3"/>
        <v>169061</v>
      </c>
    </row>
    <row r="23" spans="1:19" x14ac:dyDescent="0.25">
      <c r="A23" s="80"/>
      <c r="D23" s="81"/>
      <c r="R23" s="81"/>
    </row>
  </sheetData>
  <mergeCells count="19">
    <mergeCell ref="A1:A3"/>
    <mergeCell ref="B1:B3"/>
    <mergeCell ref="C1:D1"/>
    <mergeCell ref="E1:N1"/>
    <mergeCell ref="O1:Q1"/>
    <mergeCell ref="M2:M3"/>
    <mergeCell ref="N2:N3"/>
    <mergeCell ref="O2:Q2"/>
    <mergeCell ref="G2:G3"/>
    <mergeCell ref="H2:H3"/>
    <mergeCell ref="I2:I3"/>
    <mergeCell ref="J2:J3"/>
    <mergeCell ref="K2:K3"/>
    <mergeCell ref="L2:L3"/>
    <mergeCell ref="R1:R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7646-8A52-40FB-9674-9E1FA2C177A3}">
  <sheetPr>
    <pageSetUpPr fitToPage="1"/>
  </sheetPr>
  <dimension ref="A1:V61"/>
  <sheetViews>
    <sheetView view="pageBreakPreview" zoomScale="84" zoomScaleNormal="100" zoomScaleSheetLayoutView="84" workbookViewId="0">
      <selection activeCell="C9" sqref="C9"/>
    </sheetView>
  </sheetViews>
  <sheetFormatPr defaultRowHeight="15" x14ac:dyDescent="0.25"/>
  <cols>
    <col min="1" max="1" width="17.7109375" customWidth="1"/>
    <col min="2" max="2" width="15.85546875" customWidth="1"/>
    <col min="3" max="3" width="10.42578125" customWidth="1"/>
    <col min="4" max="4" width="10.5703125" customWidth="1"/>
    <col min="5" max="5" width="15.7109375" customWidth="1"/>
    <col min="6" max="7" width="10.5703125" customWidth="1"/>
    <col min="8" max="8" width="15.7109375" customWidth="1"/>
    <col min="9" max="10" width="10.5703125" customWidth="1"/>
    <col min="11" max="11" width="15.7109375" customWidth="1"/>
    <col min="12" max="12" width="10.42578125" customWidth="1"/>
    <col min="13" max="13" width="11" customWidth="1"/>
    <col min="14" max="14" width="30.85546875" customWidth="1"/>
    <col min="17" max="17" width="18" customWidth="1"/>
  </cols>
  <sheetData>
    <row r="1" spans="1:14" ht="15.75" customHeight="1" thickBot="1" x14ac:dyDescent="0.3">
      <c r="A1" s="280" t="s">
        <v>68</v>
      </c>
      <c r="B1" s="283">
        <v>2021</v>
      </c>
      <c r="C1" s="284"/>
      <c r="D1" s="285"/>
      <c r="E1" s="286">
        <v>2020</v>
      </c>
      <c r="F1" s="287"/>
      <c r="G1" s="288"/>
      <c r="H1" s="289">
        <v>2019</v>
      </c>
      <c r="I1" s="290"/>
      <c r="J1" s="291"/>
      <c r="N1" s="113"/>
    </row>
    <row r="2" spans="1:14" ht="15" customHeight="1" x14ac:dyDescent="0.25">
      <c r="A2" s="281"/>
      <c r="B2" s="292" t="s">
        <v>69</v>
      </c>
      <c r="C2" s="294" t="s">
        <v>42</v>
      </c>
      <c r="D2" s="295"/>
      <c r="E2" s="296" t="s">
        <v>69</v>
      </c>
      <c r="F2" s="298" t="s">
        <v>42</v>
      </c>
      <c r="G2" s="299"/>
      <c r="H2" s="300" t="s">
        <v>69</v>
      </c>
      <c r="I2" s="302" t="s">
        <v>42</v>
      </c>
      <c r="J2" s="303"/>
    </row>
    <row r="3" spans="1:14" ht="30" customHeight="1" thickBot="1" x14ac:dyDescent="0.3">
      <c r="A3" s="282"/>
      <c r="B3" s="293"/>
      <c r="C3" s="114" t="s">
        <v>44</v>
      </c>
      <c r="D3" s="115" t="s">
        <v>45</v>
      </c>
      <c r="E3" s="297"/>
      <c r="F3" s="116" t="s">
        <v>44</v>
      </c>
      <c r="G3" s="117" t="s">
        <v>45</v>
      </c>
      <c r="H3" s="301"/>
      <c r="I3" s="118" t="s">
        <v>44</v>
      </c>
      <c r="J3" s="119" t="s">
        <v>45</v>
      </c>
    </row>
    <row r="4" spans="1:14" x14ac:dyDescent="0.25">
      <c r="A4" s="120" t="s">
        <v>46</v>
      </c>
      <c r="B4" s="121">
        <v>15760</v>
      </c>
      <c r="C4" s="122">
        <v>15390</v>
      </c>
      <c r="D4" s="123">
        <v>370</v>
      </c>
      <c r="E4" s="124">
        <v>21511</v>
      </c>
      <c r="F4" s="125">
        <v>20773</v>
      </c>
      <c r="G4" s="126">
        <v>738</v>
      </c>
      <c r="H4" s="127">
        <v>21882</v>
      </c>
      <c r="I4" s="128">
        <v>20042</v>
      </c>
      <c r="J4" s="129">
        <v>1840</v>
      </c>
    </row>
    <row r="5" spans="1:14" x14ac:dyDescent="0.25">
      <c r="A5" s="130" t="s">
        <v>47</v>
      </c>
      <c r="B5" s="131">
        <v>5186</v>
      </c>
      <c r="C5" s="132">
        <v>5130</v>
      </c>
      <c r="D5" s="123">
        <v>56</v>
      </c>
      <c r="E5" s="133">
        <v>4986</v>
      </c>
      <c r="F5" s="134">
        <v>4899</v>
      </c>
      <c r="G5" s="126">
        <v>87</v>
      </c>
      <c r="H5" s="135">
        <v>5304</v>
      </c>
      <c r="I5" s="136">
        <v>5119</v>
      </c>
      <c r="J5" s="129">
        <v>185</v>
      </c>
    </row>
    <row r="6" spans="1:14" x14ac:dyDescent="0.25">
      <c r="A6" s="130" t="s">
        <v>48</v>
      </c>
      <c r="B6" s="131">
        <v>3763</v>
      </c>
      <c r="C6" s="132">
        <v>3738</v>
      </c>
      <c r="D6" s="123">
        <v>25</v>
      </c>
      <c r="E6" s="133">
        <v>3966</v>
      </c>
      <c r="F6" s="134">
        <v>3858</v>
      </c>
      <c r="G6" s="126">
        <v>108</v>
      </c>
      <c r="H6" s="135">
        <v>4394</v>
      </c>
      <c r="I6" s="136">
        <v>4107</v>
      </c>
      <c r="J6" s="129">
        <v>287</v>
      </c>
    </row>
    <row r="7" spans="1:14" x14ac:dyDescent="0.25">
      <c r="A7" s="130" t="s">
        <v>49</v>
      </c>
      <c r="B7" s="131">
        <v>5504</v>
      </c>
      <c r="C7" s="132">
        <v>5457</v>
      </c>
      <c r="D7" s="123">
        <v>47</v>
      </c>
      <c r="E7" s="133">
        <v>5497</v>
      </c>
      <c r="F7" s="134">
        <v>5455</v>
      </c>
      <c r="G7" s="126">
        <v>42</v>
      </c>
      <c r="H7" s="135">
        <v>5691</v>
      </c>
      <c r="I7" s="136">
        <v>5606</v>
      </c>
      <c r="J7" s="129">
        <v>85</v>
      </c>
    </row>
    <row r="8" spans="1:14" x14ac:dyDescent="0.25">
      <c r="A8" s="130" t="s">
        <v>50</v>
      </c>
      <c r="B8" s="131">
        <v>49865</v>
      </c>
      <c r="C8" s="132">
        <v>48626</v>
      </c>
      <c r="D8" s="123">
        <v>1239</v>
      </c>
      <c r="E8" s="133">
        <v>60956</v>
      </c>
      <c r="F8" s="134">
        <v>59612</v>
      </c>
      <c r="G8" s="126">
        <v>1344</v>
      </c>
      <c r="H8" s="135">
        <v>74037</v>
      </c>
      <c r="I8" s="136">
        <v>70981</v>
      </c>
      <c r="J8" s="129">
        <v>3056</v>
      </c>
    </row>
    <row r="9" spans="1:14" x14ac:dyDescent="0.25">
      <c r="A9" s="130" t="s">
        <v>51</v>
      </c>
      <c r="B9" s="131">
        <v>7444</v>
      </c>
      <c r="C9" s="132">
        <v>7384</v>
      </c>
      <c r="D9" s="123">
        <v>60</v>
      </c>
      <c r="E9" s="133">
        <v>7484</v>
      </c>
      <c r="F9" s="134">
        <v>7407</v>
      </c>
      <c r="G9" s="126">
        <v>77</v>
      </c>
      <c r="H9" s="135">
        <v>7214</v>
      </c>
      <c r="I9" s="136">
        <v>7052</v>
      </c>
      <c r="J9" s="129">
        <v>162</v>
      </c>
    </row>
    <row r="10" spans="1:14" x14ac:dyDescent="0.25">
      <c r="A10" s="130" t="s">
        <v>52</v>
      </c>
      <c r="B10" s="131">
        <v>2272</v>
      </c>
      <c r="C10" s="132">
        <v>2246</v>
      </c>
      <c r="D10" s="123">
        <v>26</v>
      </c>
      <c r="E10" s="133">
        <v>3199</v>
      </c>
      <c r="F10" s="134">
        <v>3150</v>
      </c>
      <c r="G10" s="126">
        <v>49</v>
      </c>
      <c r="H10" s="135">
        <v>3829</v>
      </c>
      <c r="I10" s="136">
        <v>3742</v>
      </c>
      <c r="J10" s="129">
        <v>87</v>
      </c>
    </row>
    <row r="11" spans="1:14" x14ac:dyDescent="0.25">
      <c r="A11" s="130" t="s">
        <v>53</v>
      </c>
      <c r="B11" s="131">
        <v>10888</v>
      </c>
      <c r="C11" s="132">
        <v>10770</v>
      </c>
      <c r="D11" s="123">
        <v>118</v>
      </c>
      <c r="E11" s="133">
        <v>14646</v>
      </c>
      <c r="F11" s="134">
        <v>14387</v>
      </c>
      <c r="G11" s="126">
        <v>259</v>
      </c>
      <c r="H11" s="135">
        <v>18143</v>
      </c>
      <c r="I11" s="136">
        <v>17995</v>
      </c>
      <c r="J11" s="129">
        <v>148</v>
      </c>
    </row>
    <row r="12" spans="1:14" x14ac:dyDescent="0.25">
      <c r="A12" s="130" t="s">
        <v>54</v>
      </c>
      <c r="B12" s="131">
        <v>0</v>
      </c>
      <c r="C12" s="132"/>
      <c r="D12" s="123"/>
      <c r="E12" s="133">
        <v>2073</v>
      </c>
      <c r="F12" s="134">
        <v>2035</v>
      </c>
      <c r="G12" s="126">
        <v>38</v>
      </c>
      <c r="H12" s="135">
        <v>2120</v>
      </c>
      <c r="I12" s="136">
        <v>1989</v>
      </c>
      <c r="J12" s="129">
        <v>131</v>
      </c>
    </row>
    <row r="13" spans="1:14" x14ac:dyDescent="0.25">
      <c r="A13" s="130" t="s">
        <v>70</v>
      </c>
      <c r="B13" s="131">
        <v>5866</v>
      </c>
      <c r="C13" s="132">
        <v>5812</v>
      </c>
      <c r="D13" s="137">
        <v>54</v>
      </c>
      <c r="E13" s="133">
        <v>6088</v>
      </c>
      <c r="F13" s="134">
        <v>6027</v>
      </c>
      <c r="G13" s="138">
        <v>61</v>
      </c>
      <c r="H13" s="135">
        <v>4926</v>
      </c>
      <c r="I13" s="136">
        <v>4373</v>
      </c>
      <c r="J13" s="139">
        <v>553</v>
      </c>
    </row>
    <row r="14" spans="1:14" x14ac:dyDescent="0.25">
      <c r="A14" s="130" t="s">
        <v>56</v>
      </c>
      <c r="B14" s="131">
        <v>712</v>
      </c>
      <c r="C14" s="132">
        <v>712</v>
      </c>
      <c r="D14" s="123">
        <v>0</v>
      </c>
      <c r="E14" s="133">
        <v>628</v>
      </c>
      <c r="F14" s="134">
        <v>623</v>
      </c>
      <c r="G14" s="126">
        <v>5</v>
      </c>
      <c r="H14" s="135">
        <v>789</v>
      </c>
      <c r="I14" s="136">
        <v>787</v>
      </c>
      <c r="J14" s="129">
        <v>2</v>
      </c>
    </row>
    <row r="15" spans="1:14" x14ac:dyDescent="0.25">
      <c r="A15" s="130" t="s">
        <v>71</v>
      </c>
      <c r="B15" s="140">
        <v>5100</v>
      </c>
      <c r="C15" s="141">
        <v>5100</v>
      </c>
      <c r="D15" s="123"/>
      <c r="E15" s="142">
        <v>6200</v>
      </c>
      <c r="F15" s="143">
        <v>6200</v>
      </c>
      <c r="G15" s="126">
        <v>0</v>
      </c>
      <c r="H15" s="144">
        <v>6450</v>
      </c>
      <c r="I15" s="145">
        <v>6450</v>
      </c>
      <c r="J15" s="129">
        <v>0</v>
      </c>
    </row>
    <row r="16" spans="1:14" x14ac:dyDescent="0.25">
      <c r="A16" s="130" t="s">
        <v>72</v>
      </c>
      <c r="B16" s="131">
        <v>0</v>
      </c>
      <c r="C16" s="132"/>
      <c r="D16" s="137"/>
      <c r="E16" s="133">
        <v>0</v>
      </c>
      <c r="F16" s="134"/>
      <c r="G16" s="138">
        <v>0</v>
      </c>
      <c r="H16" s="135">
        <v>0</v>
      </c>
      <c r="I16" s="136"/>
      <c r="J16" s="139"/>
    </row>
    <row r="17" spans="1:17" x14ac:dyDescent="0.25">
      <c r="A17" s="130" t="s">
        <v>60</v>
      </c>
      <c r="B17" s="131">
        <v>0</v>
      </c>
      <c r="C17" s="132"/>
      <c r="D17" s="137"/>
      <c r="E17" s="133">
        <v>0</v>
      </c>
      <c r="F17" s="134"/>
      <c r="G17" s="138">
        <v>0</v>
      </c>
      <c r="H17" s="135">
        <v>0</v>
      </c>
      <c r="I17" s="136"/>
      <c r="J17" s="139">
        <v>0</v>
      </c>
    </row>
    <row r="18" spans="1:17" x14ac:dyDescent="0.25">
      <c r="A18" s="130" t="s">
        <v>62</v>
      </c>
      <c r="B18" s="131">
        <v>9071</v>
      </c>
      <c r="C18" s="132">
        <v>8949</v>
      </c>
      <c r="D18" s="137">
        <v>122</v>
      </c>
      <c r="E18" s="133">
        <v>6720</v>
      </c>
      <c r="F18" s="134">
        <v>6687</v>
      </c>
      <c r="G18" s="138">
        <v>33</v>
      </c>
      <c r="H18" s="135">
        <v>9339</v>
      </c>
      <c r="I18" s="136">
        <v>9316</v>
      </c>
      <c r="J18" s="139">
        <v>23</v>
      </c>
    </row>
    <row r="19" spans="1:17" x14ac:dyDescent="0.25">
      <c r="A19" s="130" t="s">
        <v>63</v>
      </c>
      <c r="B19" s="131">
        <v>30102</v>
      </c>
      <c r="C19" s="132">
        <v>29109</v>
      </c>
      <c r="D19" s="137">
        <v>993</v>
      </c>
      <c r="E19" s="133">
        <v>33131</v>
      </c>
      <c r="F19" s="134">
        <v>31354</v>
      </c>
      <c r="G19" s="138">
        <v>1777</v>
      </c>
      <c r="H19" s="135">
        <v>32563</v>
      </c>
      <c r="I19" s="136">
        <v>29872</v>
      </c>
      <c r="J19" s="139">
        <v>2691</v>
      </c>
    </row>
    <row r="20" spans="1:17" x14ac:dyDescent="0.25">
      <c r="A20" s="130" t="s">
        <v>64</v>
      </c>
      <c r="B20" s="131">
        <v>8135</v>
      </c>
      <c r="C20" s="132">
        <v>8135</v>
      </c>
      <c r="D20" s="137"/>
      <c r="E20" s="133">
        <v>4414</v>
      </c>
      <c r="F20" s="134">
        <v>4414</v>
      </c>
      <c r="G20" s="138">
        <v>0</v>
      </c>
      <c r="H20" s="135">
        <v>6866</v>
      </c>
      <c r="I20" s="136">
        <v>6866</v>
      </c>
      <c r="J20" s="139">
        <v>0</v>
      </c>
      <c r="K20" s="146"/>
      <c r="L20" s="146"/>
      <c r="M20" s="146"/>
      <c r="O20" s="146"/>
      <c r="P20" s="146"/>
      <c r="Q20" s="146"/>
    </row>
    <row r="21" spans="1:17" ht="15.75" thickBot="1" x14ac:dyDescent="0.3">
      <c r="A21" s="147" t="s">
        <v>18</v>
      </c>
      <c r="B21" s="148">
        <f>SUM(B4:B20)</f>
        <v>159668</v>
      </c>
      <c r="C21" s="148">
        <f t="shared" ref="C21:D21" si="0">SUM(C4:C20)</f>
        <v>156558</v>
      </c>
      <c r="D21" s="148">
        <f t="shared" si="0"/>
        <v>3110</v>
      </c>
      <c r="E21" s="149">
        <f>SUM(E4:E20)</f>
        <v>181499</v>
      </c>
      <c r="F21" s="149">
        <f>SUM(F4:F20)</f>
        <v>176881</v>
      </c>
      <c r="G21" s="149">
        <f>SUM(G4:G20)</f>
        <v>4618</v>
      </c>
      <c r="H21" s="150">
        <f t="shared" ref="H21:J21" si="1">SUM(H4:H20)</f>
        <v>203547</v>
      </c>
      <c r="I21" s="151">
        <f t="shared" si="1"/>
        <v>194297</v>
      </c>
      <c r="J21" s="152">
        <f t="shared" si="1"/>
        <v>9250</v>
      </c>
      <c r="K21" s="153"/>
      <c r="L21" s="153"/>
      <c r="M21" s="153"/>
      <c r="N21" s="146"/>
      <c r="O21" s="153"/>
      <c r="P21" s="153"/>
      <c r="Q21" s="153"/>
    </row>
    <row r="22" spans="1:17" x14ac:dyDescent="0.25">
      <c r="K22" s="153"/>
      <c r="L22" s="153"/>
      <c r="M22" s="153"/>
      <c r="N22" s="153"/>
      <c r="O22" s="153"/>
      <c r="P22" s="153"/>
      <c r="Q22" s="153"/>
    </row>
    <row r="23" spans="1:17" x14ac:dyDescent="0.25">
      <c r="K23" s="153"/>
      <c r="L23" s="153"/>
      <c r="M23" s="153"/>
      <c r="N23" s="153"/>
      <c r="O23" s="153"/>
      <c r="P23" s="153"/>
      <c r="Q23" s="153"/>
    </row>
    <row r="24" spans="1:17" x14ac:dyDescent="0.25">
      <c r="K24" s="153"/>
      <c r="L24" s="153"/>
      <c r="M24" s="153"/>
      <c r="N24" s="153"/>
      <c r="O24" s="153"/>
      <c r="P24" s="153"/>
      <c r="Q24" s="153"/>
    </row>
    <row r="25" spans="1:17" x14ac:dyDescent="0.25">
      <c r="K25" s="153"/>
      <c r="L25" s="153"/>
      <c r="M25" s="153"/>
      <c r="N25" s="153"/>
      <c r="O25" s="153"/>
      <c r="P25" s="153"/>
      <c r="Q25" s="153"/>
    </row>
    <row r="26" spans="1:17" x14ac:dyDescent="0.25">
      <c r="K26" s="153"/>
      <c r="L26" s="153"/>
      <c r="M26" s="153"/>
      <c r="N26" s="153"/>
      <c r="O26" s="153"/>
      <c r="P26" s="153"/>
      <c r="Q26" s="153"/>
    </row>
    <row r="27" spans="1:17" x14ac:dyDescent="0.25">
      <c r="K27" s="153"/>
      <c r="L27" s="153"/>
      <c r="M27" s="153"/>
      <c r="N27" s="153"/>
      <c r="O27" s="153"/>
      <c r="P27" s="153"/>
      <c r="Q27" s="153"/>
    </row>
    <row r="28" spans="1:17" x14ac:dyDescent="0.25">
      <c r="K28" s="153"/>
      <c r="L28" s="153"/>
      <c r="M28" s="153"/>
      <c r="N28" s="153"/>
      <c r="O28" s="153"/>
      <c r="P28" s="153"/>
      <c r="Q28" s="153"/>
    </row>
    <row r="29" spans="1:17" x14ac:dyDescent="0.25">
      <c r="K29" s="153"/>
      <c r="L29" s="153"/>
      <c r="M29" s="153"/>
      <c r="N29" s="153"/>
      <c r="O29" s="153"/>
      <c r="P29" s="153"/>
      <c r="Q29" s="153"/>
    </row>
    <row r="30" spans="1:17" x14ac:dyDescent="0.25">
      <c r="K30" s="153"/>
      <c r="L30" s="153"/>
      <c r="M30" s="153"/>
      <c r="N30" s="153"/>
      <c r="O30" s="153"/>
      <c r="P30" s="153"/>
      <c r="Q30" s="153"/>
    </row>
    <row r="31" spans="1:17" x14ac:dyDescent="0.25">
      <c r="K31" s="153"/>
      <c r="L31" s="153"/>
      <c r="M31" s="153"/>
      <c r="N31" s="153"/>
      <c r="O31" s="153"/>
      <c r="P31" s="153"/>
      <c r="Q31" s="153"/>
    </row>
    <row r="32" spans="1:17" x14ac:dyDescent="0.25">
      <c r="K32" s="153"/>
      <c r="L32" s="153"/>
      <c r="M32" s="153"/>
      <c r="N32" s="153"/>
      <c r="O32" s="153"/>
      <c r="P32" s="153"/>
      <c r="Q32" s="153"/>
    </row>
    <row r="33" spans="1:22" x14ac:dyDescent="0.25">
      <c r="K33" s="153"/>
      <c r="L33" s="153"/>
      <c r="M33" s="153"/>
      <c r="N33" s="153"/>
      <c r="O33" s="153"/>
      <c r="P33" s="153"/>
      <c r="Q33" s="153"/>
    </row>
    <row r="34" spans="1:22" x14ac:dyDescent="0.25">
      <c r="K34" s="154"/>
      <c r="L34" s="154"/>
      <c r="M34" s="154"/>
      <c r="N34" s="153"/>
      <c r="O34" s="154"/>
      <c r="P34" s="154"/>
      <c r="Q34" s="154"/>
    </row>
    <row r="35" spans="1:22" x14ac:dyDescent="0.25">
      <c r="N35" s="154"/>
    </row>
    <row r="41" spans="1:22" x14ac:dyDescent="0.25">
      <c r="A41" s="146"/>
      <c r="B41" s="146"/>
      <c r="C41" s="146"/>
      <c r="D41" s="146"/>
      <c r="E41" s="155"/>
      <c r="F41" s="156"/>
      <c r="G41" s="157"/>
      <c r="H41" s="157"/>
      <c r="I41" s="146"/>
      <c r="J41" s="146"/>
      <c r="R41" s="146"/>
      <c r="S41" s="158"/>
      <c r="T41" s="158"/>
      <c r="U41" s="159"/>
      <c r="V41" s="160"/>
    </row>
    <row r="42" spans="1:22" x14ac:dyDescent="0.25">
      <c r="A42" s="80"/>
      <c r="B42" s="80"/>
      <c r="C42" s="80"/>
      <c r="D42" s="80"/>
      <c r="E42" s="161"/>
      <c r="F42" s="162"/>
      <c r="G42" s="163"/>
      <c r="H42" s="163"/>
      <c r="I42" s="153"/>
      <c r="J42" s="153"/>
      <c r="R42" s="153"/>
      <c r="U42" s="164"/>
      <c r="V42" s="165"/>
    </row>
    <row r="43" spans="1:22" x14ac:dyDescent="0.25">
      <c r="A43" s="80"/>
      <c r="B43" s="80"/>
      <c r="C43" s="80"/>
      <c r="D43" s="80"/>
      <c r="E43" s="161"/>
      <c r="F43" s="162"/>
      <c r="G43" s="163"/>
      <c r="H43" s="163"/>
      <c r="I43" s="153"/>
      <c r="J43" s="153"/>
      <c r="R43" s="153"/>
      <c r="U43" s="164"/>
      <c r="V43" s="165"/>
    </row>
    <row r="44" spans="1:22" x14ac:dyDescent="0.25">
      <c r="A44" s="80"/>
      <c r="B44" s="80"/>
      <c r="C44" s="80"/>
      <c r="D44" s="80"/>
      <c r="E44" s="161"/>
      <c r="F44" s="162"/>
      <c r="G44" s="163"/>
      <c r="H44" s="163"/>
      <c r="I44" s="153"/>
      <c r="J44" s="153"/>
      <c r="R44" s="153"/>
      <c r="U44" s="164"/>
      <c r="V44" s="165"/>
    </row>
    <row r="45" spans="1:22" x14ac:dyDescent="0.25">
      <c r="A45" s="80"/>
      <c r="B45" s="80"/>
      <c r="C45" s="80"/>
      <c r="D45" s="80"/>
      <c r="E45" s="161"/>
      <c r="F45" s="162"/>
      <c r="G45" s="163"/>
      <c r="H45" s="163"/>
      <c r="I45" s="153"/>
      <c r="J45" s="153"/>
      <c r="R45" s="153"/>
      <c r="U45" s="164"/>
      <c r="V45" s="165"/>
    </row>
    <row r="46" spans="1:22" x14ac:dyDescent="0.25">
      <c r="A46" s="80"/>
      <c r="B46" s="80"/>
      <c r="C46" s="80"/>
      <c r="D46" s="80"/>
      <c r="E46" s="161"/>
      <c r="F46" s="162"/>
      <c r="G46" s="163"/>
      <c r="H46" s="163"/>
      <c r="I46" s="153"/>
      <c r="J46" s="153"/>
      <c r="R46" s="153"/>
      <c r="U46" s="164"/>
      <c r="V46" s="165"/>
    </row>
    <row r="47" spans="1:22" x14ac:dyDescent="0.25">
      <c r="A47" s="80"/>
      <c r="B47" s="80"/>
      <c r="C47" s="80"/>
      <c r="D47" s="80"/>
      <c r="E47" s="161"/>
      <c r="F47" s="162"/>
      <c r="G47" s="163"/>
      <c r="H47" s="163"/>
      <c r="I47" s="153"/>
      <c r="J47" s="153"/>
      <c r="R47" s="153"/>
      <c r="U47" s="164"/>
      <c r="V47" s="165"/>
    </row>
    <row r="48" spans="1:22" x14ac:dyDescent="0.25">
      <c r="A48" s="80"/>
      <c r="B48" s="80"/>
      <c r="C48" s="80"/>
      <c r="D48" s="80"/>
      <c r="E48" s="161"/>
      <c r="F48" s="162"/>
      <c r="G48" s="163"/>
      <c r="H48" s="163"/>
      <c r="I48" s="153"/>
      <c r="J48" s="153"/>
      <c r="R48" s="153"/>
      <c r="U48" s="164"/>
      <c r="V48" s="165"/>
    </row>
    <row r="49" spans="1:22" x14ac:dyDescent="0.25">
      <c r="A49" s="80"/>
      <c r="B49" s="80"/>
      <c r="C49" s="80"/>
      <c r="D49" s="80"/>
      <c r="E49" s="161"/>
      <c r="F49" s="162"/>
      <c r="G49" s="163"/>
      <c r="H49" s="163"/>
      <c r="I49" s="153"/>
      <c r="J49" s="153"/>
      <c r="R49" s="153"/>
      <c r="U49" s="164"/>
      <c r="V49" s="165"/>
    </row>
    <row r="50" spans="1:22" x14ac:dyDescent="0.25">
      <c r="A50" s="80"/>
      <c r="B50" s="80"/>
      <c r="C50" s="80"/>
      <c r="D50" s="80"/>
      <c r="E50" s="161"/>
      <c r="F50" s="162"/>
      <c r="G50" s="163"/>
      <c r="H50" s="163"/>
      <c r="I50" s="153"/>
      <c r="J50" s="153"/>
      <c r="R50" s="153"/>
      <c r="U50" s="164"/>
      <c r="V50" s="165"/>
    </row>
    <row r="51" spans="1:22" x14ac:dyDescent="0.25">
      <c r="A51" s="80"/>
      <c r="B51" s="80"/>
      <c r="C51" s="80"/>
      <c r="D51" s="80"/>
      <c r="E51" s="161"/>
      <c r="F51" s="162"/>
      <c r="G51" s="163"/>
      <c r="H51" s="163"/>
      <c r="I51" s="153"/>
      <c r="J51" s="153"/>
      <c r="R51" s="153"/>
      <c r="U51" s="164"/>
      <c r="V51" s="165"/>
    </row>
    <row r="52" spans="1:22" x14ac:dyDescent="0.25">
      <c r="A52" s="80"/>
      <c r="B52" s="80"/>
      <c r="C52" s="80"/>
      <c r="D52" s="80"/>
      <c r="E52" s="161"/>
      <c r="F52" s="162"/>
      <c r="G52" s="163"/>
      <c r="H52" s="163"/>
      <c r="I52" s="153"/>
      <c r="J52" s="153"/>
      <c r="R52" s="153"/>
      <c r="U52" s="164"/>
      <c r="V52" s="165"/>
    </row>
    <row r="53" spans="1:22" x14ac:dyDescent="0.25">
      <c r="A53" s="80"/>
      <c r="B53" s="80"/>
      <c r="C53" s="80"/>
      <c r="D53" s="80"/>
      <c r="E53" s="161"/>
      <c r="F53" s="162"/>
      <c r="G53" s="163"/>
      <c r="H53" s="163"/>
      <c r="I53" s="153"/>
      <c r="J53" s="153"/>
      <c r="R53" s="153"/>
      <c r="U53" s="164"/>
      <c r="V53" s="165"/>
    </row>
    <row r="54" spans="1:22" x14ac:dyDescent="0.25">
      <c r="A54" s="80"/>
      <c r="B54" s="80"/>
      <c r="C54" s="80"/>
      <c r="D54" s="80"/>
      <c r="E54" s="161"/>
      <c r="F54" s="162"/>
      <c r="G54" s="163"/>
      <c r="H54" s="163"/>
      <c r="I54" s="153"/>
      <c r="J54" s="153"/>
      <c r="R54" s="153"/>
      <c r="U54" s="164"/>
      <c r="V54" s="165"/>
    </row>
    <row r="55" spans="1:22" x14ac:dyDescent="0.25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R55" s="154"/>
      <c r="S55" s="154"/>
      <c r="T55" s="154"/>
      <c r="U55" s="154"/>
      <c r="V55" s="154"/>
    </row>
    <row r="57" spans="1:22" x14ac:dyDescent="0.25">
      <c r="A57" s="80"/>
      <c r="B57" s="80"/>
      <c r="C57" s="80"/>
      <c r="D57" s="80"/>
    </row>
    <row r="58" spans="1:22" x14ac:dyDescent="0.25">
      <c r="A58" s="80"/>
      <c r="B58" s="80"/>
      <c r="C58" s="80"/>
      <c r="D58" s="80"/>
    </row>
    <row r="59" spans="1:22" x14ac:dyDescent="0.25">
      <c r="A59" s="80"/>
      <c r="B59" s="80"/>
      <c r="C59" s="80"/>
      <c r="D59" s="80"/>
    </row>
    <row r="60" spans="1:22" x14ac:dyDescent="0.25">
      <c r="A60" s="80"/>
      <c r="B60" s="80"/>
      <c r="C60" s="80"/>
      <c r="D60" s="80"/>
    </row>
    <row r="61" spans="1:22" x14ac:dyDescent="0.25">
      <c r="A61" s="80"/>
      <c r="B61" s="80"/>
      <c r="C61" s="80"/>
      <c r="D61" s="80"/>
    </row>
  </sheetData>
  <mergeCells count="10">
    <mergeCell ref="A1:A3"/>
    <mergeCell ref="B1:D1"/>
    <mergeCell ref="E1:G1"/>
    <mergeCell ref="H1:J1"/>
    <mergeCell ref="B2:B3"/>
    <mergeCell ref="C2:D2"/>
    <mergeCell ref="E2:E3"/>
    <mergeCell ref="F2:G2"/>
    <mergeCell ref="H2:H3"/>
    <mergeCell ref="I2:J2"/>
  </mergeCells>
  <pageMargins left="0.7" right="0.7" top="0.78740157499999996" bottom="0.78740157499999996" header="0.3" footer="0.3"/>
  <pageSetup paperSize="9" scale="5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A1B2-1A83-49B1-AE50-47F5E97E3896}">
  <sheetPr>
    <pageSetUpPr fitToPage="1"/>
  </sheetPr>
  <dimension ref="A1:W67"/>
  <sheetViews>
    <sheetView topLeftCell="A40" zoomScale="80" zoomScaleNormal="80" workbookViewId="0">
      <selection activeCell="U61" sqref="U61"/>
    </sheetView>
  </sheetViews>
  <sheetFormatPr defaultRowHeight="15" x14ac:dyDescent="0.25"/>
  <cols>
    <col min="1" max="1" width="20.85546875" customWidth="1"/>
    <col min="2" max="4" width="13.85546875" customWidth="1"/>
    <col min="12" max="12" width="9.5703125" customWidth="1"/>
    <col min="18" max="18" width="13" customWidth="1"/>
    <col min="19" max="19" width="23.140625" customWidth="1"/>
  </cols>
  <sheetData>
    <row r="1" spans="1:18" x14ac:dyDescent="0.25">
      <c r="A1" s="266" t="s">
        <v>40</v>
      </c>
      <c r="B1" s="312" t="s">
        <v>75</v>
      </c>
      <c r="C1" s="315" t="s">
        <v>42</v>
      </c>
      <c r="D1" s="316"/>
      <c r="E1" s="273" t="s">
        <v>43</v>
      </c>
      <c r="F1" s="274"/>
      <c r="G1" s="274"/>
      <c r="H1" s="274"/>
      <c r="I1" s="274"/>
      <c r="J1" s="274"/>
      <c r="K1" s="274"/>
      <c r="L1" s="274"/>
      <c r="M1" s="274"/>
      <c r="N1" s="317"/>
      <c r="O1" s="318" t="s">
        <v>1</v>
      </c>
      <c r="P1" s="319"/>
      <c r="Q1" s="320"/>
      <c r="R1" s="324" t="s">
        <v>2</v>
      </c>
    </row>
    <row r="2" spans="1:18" x14ac:dyDescent="0.25">
      <c r="A2" s="310"/>
      <c r="B2" s="313"/>
      <c r="C2" s="304" t="s">
        <v>44</v>
      </c>
      <c r="D2" s="327" t="s">
        <v>45</v>
      </c>
      <c r="E2" s="308" t="s">
        <v>5</v>
      </c>
      <c r="F2" s="264" t="s">
        <v>6</v>
      </c>
      <c r="G2" s="264" t="s">
        <v>7</v>
      </c>
      <c r="H2" s="264" t="s">
        <v>8</v>
      </c>
      <c r="I2" s="264" t="s">
        <v>9</v>
      </c>
      <c r="J2" s="264" t="s">
        <v>10</v>
      </c>
      <c r="K2" s="264" t="s">
        <v>11</v>
      </c>
      <c r="L2" s="264" t="s">
        <v>12</v>
      </c>
      <c r="M2" s="264" t="s">
        <v>13</v>
      </c>
      <c r="N2" s="321" t="s">
        <v>14</v>
      </c>
      <c r="O2" s="323" t="s">
        <v>74</v>
      </c>
      <c r="P2" s="278"/>
      <c r="Q2" s="279"/>
      <c r="R2" s="325"/>
    </row>
    <row r="3" spans="1:18" ht="15.75" thickBot="1" x14ac:dyDescent="0.3">
      <c r="A3" s="311"/>
      <c r="B3" s="314"/>
      <c r="C3" s="305"/>
      <c r="D3" s="307"/>
      <c r="E3" s="309"/>
      <c r="F3" s="265"/>
      <c r="G3" s="265"/>
      <c r="H3" s="265"/>
      <c r="I3" s="265"/>
      <c r="J3" s="265"/>
      <c r="K3" s="265"/>
      <c r="L3" s="265"/>
      <c r="M3" s="265"/>
      <c r="N3" s="322"/>
      <c r="O3" s="166" t="s">
        <v>16</v>
      </c>
      <c r="P3" s="167" t="s">
        <v>17</v>
      </c>
      <c r="Q3" s="168" t="s">
        <v>18</v>
      </c>
      <c r="R3" s="326"/>
    </row>
    <row r="4" spans="1:18" x14ac:dyDescent="0.25">
      <c r="A4" s="169" t="s">
        <v>46</v>
      </c>
      <c r="B4" s="170">
        <v>15760</v>
      </c>
      <c r="C4" s="171">
        <v>15390</v>
      </c>
      <c r="D4" s="172">
        <v>370</v>
      </c>
      <c r="E4" s="173">
        <v>99</v>
      </c>
      <c r="F4" s="56">
        <v>99</v>
      </c>
      <c r="G4" s="56">
        <v>21</v>
      </c>
      <c r="H4" s="56">
        <v>8</v>
      </c>
      <c r="I4" s="56">
        <v>34</v>
      </c>
      <c r="J4" s="56">
        <v>4</v>
      </c>
      <c r="K4" s="56">
        <v>8</v>
      </c>
      <c r="L4" s="56">
        <v>12</v>
      </c>
      <c r="M4" s="56">
        <v>2</v>
      </c>
      <c r="N4" s="94">
        <v>83</v>
      </c>
      <c r="O4" s="174"/>
      <c r="P4" s="57"/>
      <c r="Q4" s="58"/>
      <c r="R4" s="175">
        <v>15760</v>
      </c>
    </row>
    <row r="5" spans="1:18" x14ac:dyDescent="0.25">
      <c r="A5" s="176" t="s">
        <v>47</v>
      </c>
      <c r="B5" s="177">
        <v>5186</v>
      </c>
      <c r="C5" s="178">
        <v>5130</v>
      </c>
      <c r="D5" s="179">
        <v>56</v>
      </c>
      <c r="E5" s="180">
        <v>25</v>
      </c>
      <c r="F5" s="72">
        <v>2</v>
      </c>
      <c r="G5" s="72">
        <v>7</v>
      </c>
      <c r="H5" s="72">
        <v>14</v>
      </c>
      <c r="I5" s="72">
        <v>2</v>
      </c>
      <c r="J5" s="72">
        <v>0</v>
      </c>
      <c r="K5" s="72">
        <v>0</v>
      </c>
      <c r="L5" s="72">
        <v>1</v>
      </c>
      <c r="M5" s="72">
        <v>0</v>
      </c>
      <c r="N5" s="181">
        <v>5</v>
      </c>
      <c r="O5" s="182">
        <v>214</v>
      </c>
      <c r="P5" s="63">
        <v>619</v>
      </c>
      <c r="Q5" s="65">
        <v>833</v>
      </c>
      <c r="R5" s="98">
        <v>6019</v>
      </c>
    </row>
    <row r="6" spans="1:18" x14ac:dyDescent="0.25">
      <c r="A6" s="183" t="s">
        <v>48</v>
      </c>
      <c r="B6" s="177">
        <v>3763</v>
      </c>
      <c r="C6" s="178">
        <v>3738</v>
      </c>
      <c r="D6" s="179">
        <v>25</v>
      </c>
      <c r="E6" s="184">
        <v>13</v>
      </c>
      <c r="F6" s="185">
        <v>2</v>
      </c>
      <c r="G6" s="185">
        <v>2</v>
      </c>
      <c r="H6" s="185">
        <v>2</v>
      </c>
      <c r="I6" s="185">
        <v>0</v>
      </c>
      <c r="J6" s="185">
        <v>0</v>
      </c>
      <c r="K6" s="185">
        <v>0</v>
      </c>
      <c r="L6" s="185">
        <v>4</v>
      </c>
      <c r="M6" s="185">
        <v>0</v>
      </c>
      <c r="N6" s="186">
        <v>2</v>
      </c>
      <c r="O6" s="182">
        <v>149</v>
      </c>
      <c r="P6" s="63">
        <v>327</v>
      </c>
      <c r="Q6" s="65">
        <v>476</v>
      </c>
      <c r="R6" s="98">
        <v>3702</v>
      </c>
    </row>
    <row r="7" spans="1:18" x14ac:dyDescent="0.25">
      <c r="A7" s="183" t="s">
        <v>49</v>
      </c>
      <c r="B7" s="177">
        <v>5504</v>
      </c>
      <c r="C7" s="178">
        <v>5457</v>
      </c>
      <c r="D7" s="179">
        <v>47</v>
      </c>
      <c r="E7" s="187">
        <v>11</v>
      </c>
      <c r="F7" s="188">
        <v>15</v>
      </c>
      <c r="G7" s="188">
        <v>3</v>
      </c>
      <c r="H7" s="188">
        <v>0</v>
      </c>
      <c r="I7" s="188">
        <v>0</v>
      </c>
      <c r="J7" s="188">
        <v>0</v>
      </c>
      <c r="K7" s="188">
        <v>0</v>
      </c>
      <c r="L7" s="188">
        <v>18</v>
      </c>
      <c r="M7" s="188">
        <v>0</v>
      </c>
      <c r="N7" s="189">
        <v>0</v>
      </c>
      <c r="O7" s="182"/>
      <c r="P7" s="63"/>
      <c r="Q7" s="65"/>
      <c r="R7" s="98">
        <v>5504</v>
      </c>
    </row>
    <row r="8" spans="1:18" x14ac:dyDescent="0.25">
      <c r="A8" s="183" t="s">
        <v>50</v>
      </c>
      <c r="B8" s="177">
        <v>49865</v>
      </c>
      <c r="C8" s="178">
        <v>48626</v>
      </c>
      <c r="D8" s="179">
        <v>1239</v>
      </c>
      <c r="E8" s="190">
        <v>204</v>
      </c>
      <c r="F8" s="62">
        <v>165</v>
      </c>
      <c r="G8" s="62">
        <v>716</v>
      </c>
      <c r="H8" s="62">
        <v>14</v>
      </c>
      <c r="I8" s="62">
        <v>23</v>
      </c>
      <c r="J8" s="62">
        <v>1</v>
      </c>
      <c r="K8" s="62">
        <v>0</v>
      </c>
      <c r="L8" s="62">
        <v>63</v>
      </c>
      <c r="M8" s="62">
        <v>1</v>
      </c>
      <c r="N8" s="95">
        <v>52</v>
      </c>
      <c r="O8" s="182">
        <v>975</v>
      </c>
      <c r="P8" s="63">
        <v>1452</v>
      </c>
      <c r="Q8" s="65">
        <v>2427</v>
      </c>
      <c r="R8" s="98">
        <v>52292</v>
      </c>
    </row>
    <row r="9" spans="1:18" x14ac:dyDescent="0.25">
      <c r="A9" s="183" t="s">
        <v>51</v>
      </c>
      <c r="B9" s="177">
        <v>7444</v>
      </c>
      <c r="C9" s="178">
        <v>7384</v>
      </c>
      <c r="D9" s="179">
        <v>60</v>
      </c>
      <c r="E9" s="191">
        <v>22</v>
      </c>
      <c r="F9" s="67">
        <v>0</v>
      </c>
      <c r="G9" s="67">
        <v>3</v>
      </c>
      <c r="H9" s="67">
        <v>21</v>
      </c>
      <c r="I9" s="67">
        <v>4</v>
      </c>
      <c r="J9" s="67">
        <v>0</v>
      </c>
      <c r="K9" s="67">
        <v>0</v>
      </c>
      <c r="L9" s="67">
        <v>3</v>
      </c>
      <c r="M9" s="67">
        <v>0</v>
      </c>
      <c r="N9" s="96">
        <v>7</v>
      </c>
      <c r="O9" s="182"/>
      <c r="P9" s="63"/>
      <c r="Q9" s="65"/>
      <c r="R9" s="98">
        <v>7444</v>
      </c>
    </row>
    <row r="10" spans="1:18" x14ac:dyDescent="0.25">
      <c r="A10" s="183" t="s">
        <v>52</v>
      </c>
      <c r="B10" s="177">
        <v>2272</v>
      </c>
      <c r="C10" s="178">
        <v>2246</v>
      </c>
      <c r="D10" s="179">
        <v>26</v>
      </c>
      <c r="E10" s="190">
        <v>0</v>
      </c>
      <c r="F10" s="62">
        <v>2</v>
      </c>
      <c r="G10" s="62">
        <v>7</v>
      </c>
      <c r="H10" s="62">
        <v>11</v>
      </c>
      <c r="I10" s="62">
        <v>2</v>
      </c>
      <c r="J10" s="62">
        <v>0</v>
      </c>
      <c r="K10" s="62">
        <v>0</v>
      </c>
      <c r="L10" s="62">
        <v>4</v>
      </c>
      <c r="M10" s="62">
        <v>0</v>
      </c>
      <c r="N10" s="95">
        <v>0</v>
      </c>
      <c r="O10" s="182">
        <v>0</v>
      </c>
      <c r="P10" s="63">
        <v>212</v>
      </c>
      <c r="Q10" s="65">
        <v>212</v>
      </c>
      <c r="R10" s="98">
        <v>2484</v>
      </c>
    </row>
    <row r="11" spans="1:18" x14ac:dyDescent="0.25">
      <c r="A11" s="183" t="s">
        <v>53</v>
      </c>
      <c r="B11" s="177">
        <v>10888</v>
      </c>
      <c r="C11" s="178">
        <v>10770</v>
      </c>
      <c r="D11" s="179">
        <v>118</v>
      </c>
      <c r="E11" s="191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96">
        <v>0</v>
      </c>
      <c r="O11" s="182">
        <v>0</v>
      </c>
      <c r="P11" s="63">
        <v>0</v>
      </c>
      <c r="Q11" s="65">
        <v>0</v>
      </c>
      <c r="R11" s="98">
        <v>10888</v>
      </c>
    </row>
    <row r="12" spans="1:18" x14ac:dyDescent="0.25">
      <c r="A12" s="183" t="s">
        <v>54</v>
      </c>
      <c r="B12" s="177">
        <v>0</v>
      </c>
      <c r="C12" s="192"/>
      <c r="D12" s="179"/>
      <c r="E12" s="190"/>
      <c r="F12" s="62"/>
      <c r="G12" s="62"/>
      <c r="H12" s="62"/>
      <c r="I12" s="62"/>
      <c r="J12" s="62"/>
      <c r="K12" s="62"/>
      <c r="L12" s="62"/>
      <c r="M12" s="62"/>
      <c r="N12" s="95"/>
      <c r="O12" s="193"/>
      <c r="P12" s="68"/>
      <c r="Q12" s="65"/>
      <c r="R12" s="98">
        <v>0</v>
      </c>
    </row>
    <row r="13" spans="1:18" x14ac:dyDescent="0.25">
      <c r="A13" s="176" t="s">
        <v>55</v>
      </c>
      <c r="B13" s="177">
        <v>5866</v>
      </c>
      <c r="C13" s="192">
        <v>5812</v>
      </c>
      <c r="D13" s="179">
        <v>54</v>
      </c>
      <c r="E13" s="190">
        <v>7</v>
      </c>
      <c r="F13" s="62">
        <v>18</v>
      </c>
      <c r="G13" s="62">
        <v>15</v>
      </c>
      <c r="H13" s="62">
        <v>3</v>
      </c>
      <c r="I13" s="62">
        <v>10</v>
      </c>
      <c r="J13" s="62">
        <v>0</v>
      </c>
      <c r="K13" s="62">
        <v>0</v>
      </c>
      <c r="L13" s="62">
        <v>0</v>
      </c>
      <c r="M13" s="62">
        <v>0</v>
      </c>
      <c r="N13" s="95">
        <v>0</v>
      </c>
      <c r="O13" s="106">
        <v>502</v>
      </c>
      <c r="P13" s="69">
        <v>605</v>
      </c>
      <c r="Q13" s="65">
        <v>1107</v>
      </c>
      <c r="R13" s="98">
        <v>6973</v>
      </c>
    </row>
    <row r="14" spans="1:18" x14ac:dyDescent="0.25">
      <c r="A14" s="183" t="s">
        <v>56</v>
      </c>
      <c r="B14" s="177">
        <v>712</v>
      </c>
      <c r="C14" s="192">
        <v>712</v>
      </c>
      <c r="D14" s="179">
        <v>0</v>
      </c>
      <c r="E14" s="190"/>
      <c r="F14" s="62"/>
      <c r="G14" s="62"/>
      <c r="H14" s="62"/>
      <c r="I14" s="62"/>
      <c r="J14" s="62"/>
      <c r="K14" s="62"/>
      <c r="L14" s="62"/>
      <c r="M14" s="62"/>
      <c r="N14" s="95"/>
      <c r="O14" s="107">
        <v>11</v>
      </c>
      <c r="P14" s="70">
        <v>64</v>
      </c>
      <c r="Q14" s="65">
        <v>75</v>
      </c>
      <c r="R14" s="98">
        <v>787</v>
      </c>
    </row>
    <row r="15" spans="1:18" x14ac:dyDescent="0.25">
      <c r="A15" s="194" t="s">
        <v>57</v>
      </c>
      <c r="B15" s="177">
        <v>5100</v>
      </c>
      <c r="C15" s="195">
        <v>5100</v>
      </c>
      <c r="D15" s="179"/>
      <c r="E15" s="190"/>
      <c r="F15" s="62"/>
      <c r="G15" s="62"/>
      <c r="H15" s="62"/>
      <c r="I15" s="62"/>
      <c r="J15" s="62"/>
      <c r="K15" s="62"/>
      <c r="L15" s="62"/>
      <c r="M15" s="62"/>
      <c r="N15" s="95"/>
      <c r="O15" s="182"/>
      <c r="P15" s="63"/>
      <c r="Q15" s="65"/>
      <c r="R15" s="98">
        <v>5100</v>
      </c>
    </row>
    <row r="16" spans="1:18" x14ac:dyDescent="0.25">
      <c r="A16" s="183" t="s">
        <v>59</v>
      </c>
      <c r="B16" s="177">
        <v>0</v>
      </c>
      <c r="C16" s="195"/>
      <c r="D16" s="179"/>
      <c r="E16" s="180"/>
      <c r="F16" s="72"/>
      <c r="G16" s="72"/>
      <c r="H16" s="72"/>
      <c r="I16" s="72"/>
      <c r="J16" s="72"/>
      <c r="K16" s="72"/>
      <c r="L16" s="72"/>
      <c r="M16" s="72"/>
      <c r="N16" s="95"/>
      <c r="O16" s="182"/>
      <c r="P16" s="63"/>
      <c r="Q16" s="65"/>
      <c r="R16" s="98">
        <v>0</v>
      </c>
    </row>
    <row r="17" spans="1:18" x14ac:dyDescent="0.25">
      <c r="A17" s="176" t="s">
        <v>60</v>
      </c>
      <c r="B17" s="177">
        <v>0</v>
      </c>
      <c r="C17" s="192"/>
      <c r="D17" s="179"/>
      <c r="E17" s="190"/>
      <c r="F17" s="62"/>
      <c r="G17" s="62"/>
      <c r="H17" s="62"/>
      <c r="I17" s="62"/>
      <c r="J17" s="62"/>
      <c r="K17" s="62"/>
      <c r="L17" s="62"/>
      <c r="M17" s="62"/>
      <c r="N17" s="95"/>
      <c r="O17" s="196"/>
      <c r="P17" s="63"/>
      <c r="Q17" s="65"/>
      <c r="R17" s="98">
        <v>0</v>
      </c>
    </row>
    <row r="18" spans="1:18" x14ac:dyDescent="0.25">
      <c r="A18" s="176" t="s">
        <v>62</v>
      </c>
      <c r="B18" s="177">
        <v>9071</v>
      </c>
      <c r="C18" s="192">
        <v>8949</v>
      </c>
      <c r="D18" s="179">
        <v>122</v>
      </c>
      <c r="E18" s="190"/>
      <c r="F18" s="62"/>
      <c r="G18" s="62"/>
      <c r="H18" s="62"/>
      <c r="I18" s="62"/>
      <c r="J18" s="62"/>
      <c r="K18" s="62"/>
      <c r="L18" s="62"/>
      <c r="M18" s="62"/>
      <c r="N18" s="95"/>
      <c r="O18" s="196"/>
      <c r="P18" s="63"/>
      <c r="Q18" s="65"/>
      <c r="R18" s="98">
        <v>9071</v>
      </c>
    </row>
    <row r="19" spans="1:18" x14ac:dyDescent="0.25">
      <c r="A19" s="194" t="s">
        <v>63</v>
      </c>
      <c r="B19" s="177">
        <v>30102</v>
      </c>
      <c r="C19" s="192">
        <v>29109</v>
      </c>
      <c r="D19" s="179">
        <v>993</v>
      </c>
      <c r="E19" s="180">
        <v>299</v>
      </c>
      <c r="F19" s="72">
        <v>106</v>
      </c>
      <c r="G19" s="72">
        <v>109</v>
      </c>
      <c r="H19" s="72">
        <v>8</v>
      </c>
      <c r="I19" s="72">
        <v>11</v>
      </c>
      <c r="J19" s="72">
        <v>17</v>
      </c>
      <c r="K19" s="72">
        <v>6</v>
      </c>
      <c r="L19" s="72">
        <v>261</v>
      </c>
      <c r="M19" s="72">
        <v>4</v>
      </c>
      <c r="N19" s="181">
        <v>164</v>
      </c>
      <c r="O19" s="197">
        <v>4800</v>
      </c>
      <c r="P19" s="68">
        <v>0</v>
      </c>
      <c r="Q19" s="65">
        <v>4800</v>
      </c>
      <c r="R19" s="98">
        <v>34902</v>
      </c>
    </row>
    <row r="20" spans="1:18" ht="15.75" thickBot="1" x14ac:dyDescent="0.3">
      <c r="A20" s="198" t="s">
        <v>64</v>
      </c>
      <c r="B20" s="177">
        <v>8135</v>
      </c>
      <c r="C20" s="199">
        <v>8135</v>
      </c>
      <c r="D20" s="179"/>
      <c r="E20" s="180"/>
      <c r="F20" s="72"/>
      <c r="G20" s="72"/>
      <c r="H20" s="72"/>
      <c r="I20" s="72"/>
      <c r="J20" s="72"/>
      <c r="K20" s="72"/>
      <c r="L20" s="72"/>
      <c r="M20" s="72"/>
      <c r="N20" s="181"/>
      <c r="O20" s="197"/>
      <c r="P20" s="68"/>
      <c r="Q20" s="65"/>
      <c r="R20" s="99">
        <v>8135</v>
      </c>
    </row>
    <row r="21" spans="1:18" ht="15.75" thickBot="1" x14ac:dyDescent="0.3">
      <c r="A21" s="77" t="s">
        <v>18</v>
      </c>
      <c r="B21" s="200">
        <f t="shared" ref="B21:R21" si="0">SUM(B4:B20)</f>
        <v>159668</v>
      </c>
      <c r="C21" s="201">
        <f t="shared" si="0"/>
        <v>156558</v>
      </c>
      <c r="D21" s="202">
        <f t="shared" si="0"/>
        <v>3110</v>
      </c>
      <c r="E21" s="203">
        <f t="shared" si="0"/>
        <v>680</v>
      </c>
      <c r="F21" s="204">
        <f t="shared" si="0"/>
        <v>409</v>
      </c>
      <c r="G21" s="204">
        <f t="shared" si="0"/>
        <v>883</v>
      </c>
      <c r="H21" s="204">
        <f t="shared" si="0"/>
        <v>81</v>
      </c>
      <c r="I21" s="204">
        <f t="shared" si="0"/>
        <v>86</v>
      </c>
      <c r="J21" s="204">
        <f t="shared" si="0"/>
        <v>22</v>
      </c>
      <c r="K21" s="204">
        <f t="shared" si="0"/>
        <v>14</v>
      </c>
      <c r="L21" s="204">
        <f t="shared" si="0"/>
        <v>366</v>
      </c>
      <c r="M21" s="204">
        <f t="shared" si="0"/>
        <v>7</v>
      </c>
      <c r="N21" s="205">
        <f t="shared" si="0"/>
        <v>313</v>
      </c>
      <c r="O21" s="201">
        <f t="shared" si="0"/>
        <v>6651</v>
      </c>
      <c r="P21" s="204">
        <f t="shared" si="0"/>
        <v>3279</v>
      </c>
      <c r="Q21" s="202">
        <f t="shared" si="0"/>
        <v>9930</v>
      </c>
      <c r="R21" s="206">
        <f t="shared" si="0"/>
        <v>169061</v>
      </c>
    </row>
    <row r="23" spans="1:18" ht="15.75" thickBot="1" x14ac:dyDescent="0.3"/>
    <row r="24" spans="1:18" ht="15.75" customHeight="1" x14ac:dyDescent="0.25">
      <c r="A24" s="266" t="s">
        <v>40</v>
      </c>
      <c r="B24" s="312" t="s">
        <v>73</v>
      </c>
      <c r="C24" s="315" t="s">
        <v>42</v>
      </c>
      <c r="D24" s="316"/>
      <c r="E24" s="273" t="s">
        <v>43</v>
      </c>
      <c r="F24" s="274"/>
      <c r="G24" s="274"/>
      <c r="H24" s="274"/>
      <c r="I24" s="274"/>
      <c r="J24" s="274"/>
      <c r="K24" s="274"/>
      <c r="L24" s="274"/>
      <c r="M24" s="274"/>
      <c r="N24" s="317"/>
      <c r="O24" s="318" t="s">
        <v>1</v>
      </c>
      <c r="P24" s="319"/>
      <c r="Q24" s="320"/>
      <c r="R24" s="324" t="s">
        <v>2</v>
      </c>
    </row>
    <row r="25" spans="1:18" ht="17.25" customHeight="1" x14ac:dyDescent="0.25">
      <c r="A25" s="310"/>
      <c r="B25" s="313"/>
      <c r="C25" s="304" t="s">
        <v>44</v>
      </c>
      <c r="D25" s="306" t="s">
        <v>45</v>
      </c>
      <c r="E25" s="308" t="s">
        <v>5</v>
      </c>
      <c r="F25" s="264" t="s">
        <v>6</v>
      </c>
      <c r="G25" s="264" t="s">
        <v>7</v>
      </c>
      <c r="H25" s="264" t="s">
        <v>8</v>
      </c>
      <c r="I25" s="264" t="s">
        <v>9</v>
      </c>
      <c r="J25" s="264" t="s">
        <v>10</v>
      </c>
      <c r="K25" s="264" t="s">
        <v>11</v>
      </c>
      <c r="L25" s="264" t="s">
        <v>12</v>
      </c>
      <c r="M25" s="264" t="s">
        <v>13</v>
      </c>
      <c r="N25" s="321" t="s">
        <v>14</v>
      </c>
      <c r="O25" s="323" t="s">
        <v>74</v>
      </c>
      <c r="P25" s="278"/>
      <c r="Q25" s="279"/>
      <c r="R25" s="325"/>
    </row>
    <row r="26" spans="1:18" ht="18" customHeight="1" thickBot="1" x14ac:dyDescent="0.3">
      <c r="A26" s="311"/>
      <c r="B26" s="314"/>
      <c r="C26" s="305"/>
      <c r="D26" s="307"/>
      <c r="E26" s="309"/>
      <c r="F26" s="265"/>
      <c r="G26" s="265"/>
      <c r="H26" s="265"/>
      <c r="I26" s="265"/>
      <c r="J26" s="265"/>
      <c r="K26" s="265"/>
      <c r="L26" s="265"/>
      <c r="M26" s="265"/>
      <c r="N26" s="322"/>
      <c r="O26" s="166" t="s">
        <v>16</v>
      </c>
      <c r="P26" s="167" t="s">
        <v>17</v>
      </c>
      <c r="Q26" s="168" t="s">
        <v>18</v>
      </c>
      <c r="R26" s="326"/>
    </row>
    <row r="27" spans="1:18" ht="15" customHeight="1" x14ac:dyDescent="0.25">
      <c r="A27" s="169" t="s">
        <v>46</v>
      </c>
      <c r="B27" s="170">
        <v>21511</v>
      </c>
      <c r="C27" s="207">
        <v>20773</v>
      </c>
      <c r="D27" s="172">
        <v>738</v>
      </c>
      <c r="E27" s="173">
        <v>228</v>
      </c>
      <c r="F27" s="56">
        <v>153</v>
      </c>
      <c r="G27" s="56">
        <v>146</v>
      </c>
      <c r="H27" s="56">
        <v>7</v>
      </c>
      <c r="I27" s="56">
        <v>19</v>
      </c>
      <c r="J27" s="56">
        <v>10</v>
      </c>
      <c r="K27" s="56">
        <v>20</v>
      </c>
      <c r="L27" s="56">
        <v>14</v>
      </c>
      <c r="M27" s="56">
        <v>10</v>
      </c>
      <c r="N27" s="94">
        <v>131</v>
      </c>
      <c r="O27" s="174"/>
      <c r="P27" s="57"/>
      <c r="Q27" s="58">
        <v>0</v>
      </c>
      <c r="R27" s="175">
        <v>21511</v>
      </c>
    </row>
    <row r="28" spans="1:18" ht="15" customHeight="1" x14ac:dyDescent="0.25">
      <c r="A28" s="176" t="s">
        <v>47</v>
      </c>
      <c r="B28" s="177">
        <v>4986</v>
      </c>
      <c r="C28" s="192">
        <v>4899</v>
      </c>
      <c r="D28" s="179">
        <v>87</v>
      </c>
      <c r="E28" s="180">
        <v>24</v>
      </c>
      <c r="F28" s="72">
        <v>19</v>
      </c>
      <c r="G28" s="72">
        <v>12</v>
      </c>
      <c r="H28" s="72">
        <v>26</v>
      </c>
      <c r="I28" s="72">
        <v>2</v>
      </c>
      <c r="J28" s="72">
        <v>2</v>
      </c>
      <c r="K28" s="72"/>
      <c r="L28" s="72">
        <v>2</v>
      </c>
      <c r="M28" s="72"/>
      <c r="N28" s="181"/>
      <c r="O28" s="182">
        <v>175</v>
      </c>
      <c r="P28" s="63">
        <v>214</v>
      </c>
      <c r="Q28" s="65">
        <v>389</v>
      </c>
      <c r="R28" s="98">
        <v>5375</v>
      </c>
    </row>
    <row r="29" spans="1:18" ht="15" customHeight="1" x14ac:dyDescent="0.25">
      <c r="A29" s="183" t="s">
        <v>48</v>
      </c>
      <c r="B29" s="177">
        <v>3966</v>
      </c>
      <c r="C29" s="192">
        <v>3858</v>
      </c>
      <c r="D29" s="179">
        <v>108</v>
      </c>
      <c r="E29" s="184">
        <v>43</v>
      </c>
      <c r="F29" s="185">
        <v>3</v>
      </c>
      <c r="G29" s="185">
        <v>21</v>
      </c>
      <c r="H29" s="185">
        <v>14</v>
      </c>
      <c r="I29" s="185"/>
      <c r="J29" s="185">
        <v>4</v>
      </c>
      <c r="K29" s="185"/>
      <c r="L29" s="185">
        <v>22</v>
      </c>
      <c r="M29" s="185">
        <v>1</v>
      </c>
      <c r="N29" s="186"/>
      <c r="O29" s="182">
        <v>230</v>
      </c>
      <c r="P29" s="63">
        <v>152</v>
      </c>
      <c r="Q29" s="65">
        <v>382</v>
      </c>
      <c r="R29" s="98">
        <v>4348</v>
      </c>
    </row>
    <row r="30" spans="1:18" ht="15" customHeight="1" x14ac:dyDescent="0.25">
      <c r="A30" s="183" t="s">
        <v>49</v>
      </c>
      <c r="B30" s="177">
        <v>5497</v>
      </c>
      <c r="C30" s="192">
        <v>5455</v>
      </c>
      <c r="D30" s="179">
        <v>42</v>
      </c>
      <c r="E30" s="187">
        <v>12</v>
      </c>
      <c r="F30" s="188">
        <v>16</v>
      </c>
      <c r="G30" s="188">
        <v>3</v>
      </c>
      <c r="H30" s="188">
        <v>7</v>
      </c>
      <c r="I30" s="188"/>
      <c r="J30" s="188"/>
      <c r="K30" s="188"/>
      <c r="L30" s="188">
        <v>4</v>
      </c>
      <c r="M30" s="188"/>
      <c r="N30" s="189"/>
      <c r="O30" s="182"/>
      <c r="P30" s="63"/>
      <c r="Q30" s="65">
        <v>0</v>
      </c>
      <c r="R30" s="98">
        <v>5497</v>
      </c>
    </row>
    <row r="31" spans="1:18" ht="15" customHeight="1" x14ac:dyDescent="0.25">
      <c r="A31" s="183" t="s">
        <v>50</v>
      </c>
      <c r="B31" s="177">
        <v>60956</v>
      </c>
      <c r="C31" s="192">
        <v>59612</v>
      </c>
      <c r="D31" s="179">
        <v>1344</v>
      </c>
      <c r="E31" s="190">
        <v>286</v>
      </c>
      <c r="F31" s="62">
        <v>135</v>
      </c>
      <c r="G31" s="62">
        <v>759</v>
      </c>
      <c r="H31" s="62">
        <v>16</v>
      </c>
      <c r="I31" s="62">
        <v>6</v>
      </c>
      <c r="J31" s="62">
        <v>2</v>
      </c>
      <c r="K31" s="62">
        <v>5</v>
      </c>
      <c r="L31" s="62">
        <v>94</v>
      </c>
      <c r="M31" s="62">
        <v>3</v>
      </c>
      <c r="N31" s="95">
        <v>38</v>
      </c>
      <c r="O31" s="182">
        <v>1063</v>
      </c>
      <c r="P31" s="63">
        <v>1337</v>
      </c>
      <c r="Q31" s="65">
        <v>2400</v>
      </c>
      <c r="R31" s="98">
        <v>63356</v>
      </c>
    </row>
    <row r="32" spans="1:18" ht="15" customHeight="1" x14ac:dyDescent="0.25">
      <c r="A32" s="183" t="s">
        <v>51</v>
      </c>
      <c r="B32" s="177">
        <v>7484</v>
      </c>
      <c r="C32" s="192">
        <v>7407</v>
      </c>
      <c r="D32" s="179">
        <v>77</v>
      </c>
      <c r="E32" s="191">
        <v>29</v>
      </c>
      <c r="F32" s="67"/>
      <c r="G32" s="67">
        <v>6</v>
      </c>
      <c r="H32" s="67">
        <v>26</v>
      </c>
      <c r="I32" s="67">
        <v>5</v>
      </c>
      <c r="J32" s="67">
        <v>6</v>
      </c>
      <c r="K32" s="67"/>
      <c r="L32" s="67">
        <v>5</v>
      </c>
      <c r="M32" s="67"/>
      <c r="N32" s="96"/>
      <c r="O32" s="182"/>
      <c r="P32" s="63"/>
      <c r="Q32" s="65">
        <v>0</v>
      </c>
      <c r="R32" s="98">
        <v>7484</v>
      </c>
    </row>
    <row r="33" spans="1:23" ht="15" customHeight="1" x14ac:dyDescent="0.25">
      <c r="A33" s="183" t="s">
        <v>52</v>
      </c>
      <c r="B33" s="177">
        <v>3199</v>
      </c>
      <c r="C33" s="192">
        <v>3150</v>
      </c>
      <c r="D33" s="179">
        <v>49</v>
      </c>
      <c r="E33" s="190">
        <v>21</v>
      </c>
      <c r="F33" s="62">
        <v>2</v>
      </c>
      <c r="G33" s="62">
        <v>12</v>
      </c>
      <c r="H33" s="62">
        <v>11</v>
      </c>
      <c r="I33" s="62"/>
      <c r="J33" s="62"/>
      <c r="K33" s="62"/>
      <c r="L33" s="62">
        <v>3</v>
      </c>
      <c r="M33" s="62"/>
      <c r="N33" s="95"/>
      <c r="O33" s="182"/>
      <c r="P33" s="63">
        <v>327</v>
      </c>
      <c r="Q33" s="65">
        <v>327</v>
      </c>
      <c r="R33" s="98">
        <v>3526</v>
      </c>
      <c r="W33" s="64"/>
    </row>
    <row r="34" spans="1:23" ht="15" customHeight="1" x14ac:dyDescent="0.25">
      <c r="A34" s="183" t="s">
        <v>53</v>
      </c>
      <c r="B34" s="177">
        <v>14646</v>
      </c>
      <c r="C34" s="192">
        <v>14387</v>
      </c>
      <c r="D34" s="179">
        <v>259</v>
      </c>
      <c r="E34" s="191"/>
      <c r="F34" s="67"/>
      <c r="G34" s="67"/>
      <c r="H34" s="67"/>
      <c r="I34" s="67"/>
      <c r="J34" s="67"/>
      <c r="K34" s="67"/>
      <c r="L34" s="67"/>
      <c r="M34" s="67"/>
      <c r="N34" s="96"/>
      <c r="O34" s="182"/>
      <c r="P34" s="63"/>
      <c r="Q34" s="65">
        <v>0</v>
      </c>
      <c r="R34" s="98">
        <v>14646</v>
      </c>
    </row>
    <row r="35" spans="1:23" ht="15" customHeight="1" x14ac:dyDescent="0.25">
      <c r="A35" s="183" t="s">
        <v>54</v>
      </c>
      <c r="B35" s="177">
        <v>2073</v>
      </c>
      <c r="C35" s="192">
        <v>2035</v>
      </c>
      <c r="D35" s="179">
        <v>38</v>
      </c>
      <c r="E35" s="190">
        <v>10</v>
      </c>
      <c r="F35" s="62">
        <v>12</v>
      </c>
      <c r="G35" s="62">
        <v>8</v>
      </c>
      <c r="H35" s="62"/>
      <c r="I35" s="62"/>
      <c r="J35" s="62"/>
      <c r="K35" s="62"/>
      <c r="L35" s="62">
        <v>8</v>
      </c>
      <c r="M35" s="62"/>
      <c r="N35" s="95"/>
      <c r="O35" s="193">
        <v>19</v>
      </c>
      <c r="P35" s="68">
        <v>43</v>
      </c>
      <c r="Q35" s="65">
        <v>62</v>
      </c>
      <c r="R35" s="98">
        <v>2135</v>
      </c>
    </row>
    <row r="36" spans="1:23" ht="15" customHeight="1" x14ac:dyDescent="0.25">
      <c r="A36" s="176" t="s">
        <v>55</v>
      </c>
      <c r="B36" s="177">
        <v>6088</v>
      </c>
      <c r="C36" s="192">
        <v>6027</v>
      </c>
      <c r="D36" s="179">
        <v>61</v>
      </c>
      <c r="E36" s="190">
        <v>36</v>
      </c>
      <c r="F36" s="62">
        <v>14</v>
      </c>
      <c r="G36" s="62">
        <v>3</v>
      </c>
      <c r="H36" s="62">
        <v>3</v>
      </c>
      <c r="I36" s="62"/>
      <c r="J36" s="62">
        <v>1</v>
      </c>
      <c r="K36" s="62"/>
      <c r="L36" s="62">
        <v>2</v>
      </c>
      <c r="M36" s="62">
        <v>2</v>
      </c>
      <c r="N36" s="95"/>
      <c r="O36" s="106">
        <v>230</v>
      </c>
      <c r="P36" s="69">
        <v>581</v>
      </c>
      <c r="Q36" s="65">
        <v>811</v>
      </c>
      <c r="R36" s="98">
        <v>6899</v>
      </c>
    </row>
    <row r="37" spans="1:23" ht="15" customHeight="1" x14ac:dyDescent="0.25">
      <c r="A37" s="183" t="s">
        <v>56</v>
      </c>
      <c r="B37" s="177">
        <v>628</v>
      </c>
      <c r="C37" s="192">
        <v>623</v>
      </c>
      <c r="D37" s="179">
        <v>5</v>
      </c>
      <c r="E37" s="190"/>
      <c r="F37" s="62">
        <v>2</v>
      </c>
      <c r="G37" s="62">
        <v>1</v>
      </c>
      <c r="H37" s="62">
        <v>2</v>
      </c>
      <c r="I37" s="62"/>
      <c r="J37" s="62"/>
      <c r="K37" s="62"/>
      <c r="L37" s="62"/>
      <c r="M37" s="62"/>
      <c r="N37" s="95"/>
      <c r="O37" s="107">
        <v>15</v>
      </c>
      <c r="P37" s="70">
        <v>69</v>
      </c>
      <c r="Q37" s="65">
        <v>84</v>
      </c>
      <c r="R37" s="98">
        <v>712</v>
      </c>
      <c r="U37" s="80"/>
    </row>
    <row r="38" spans="1:23" ht="15" customHeight="1" x14ac:dyDescent="0.25">
      <c r="A38" s="194" t="s">
        <v>57</v>
      </c>
      <c r="B38" s="177">
        <v>6200</v>
      </c>
      <c r="C38" s="195">
        <v>6200</v>
      </c>
      <c r="D38" s="179">
        <v>0</v>
      </c>
      <c r="E38" s="190"/>
      <c r="F38" s="62"/>
      <c r="G38" s="62"/>
      <c r="H38" s="62"/>
      <c r="I38" s="62"/>
      <c r="J38" s="62"/>
      <c r="K38" s="62"/>
      <c r="L38" s="62"/>
      <c r="M38" s="62"/>
      <c r="N38" s="95"/>
      <c r="O38" s="182"/>
      <c r="P38" s="63"/>
      <c r="Q38" s="65">
        <v>0</v>
      </c>
      <c r="R38" s="98">
        <v>6200</v>
      </c>
      <c r="U38" s="80"/>
    </row>
    <row r="39" spans="1:23" ht="15" customHeight="1" x14ac:dyDescent="0.25">
      <c r="A39" s="183" t="s">
        <v>59</v>
      </c>
      <c r="B39" s="177">
        <v>0</v>
      </c>
      <c r="C39" s="195"/>
      <c r="D39" s="179">
        <v>0</v>
      </c>
      <c r="E39" s="180"/>
      <c r="F39" s="72"/>
      <c r="G39" s="72"/>
      <c r="H39" s="72"/>
      <c r="I39" s="72"/>
      <c r="J39" s="72"/>
      <c r="K39" s="72"/>
      <c r="L39" s="72"/>
      <c r="M39" s="72"/>
      <c r="N39" s="95"/>
      <c r="O39" s="182"/>
      <c r="P39" s="63"/>
      <c r="Q39" s="65">
        <v>0</v>
      </c>
      <c r="R39" s="98">
        <v>0</v>
      </c>
      <c r="U39" s="80"/>
    </row>
    <row r="40" spans="1:23" ht="15" customHeight="1" x14ac:dyDescent="0.25">
      <c r="A40" s="176" t="s">
        <v>60</v>
      </c>
      <c r="B40" s="177">
        <v>0</v>
      </c>
      <c r="C40" s="192"/>
      <c r="D40" s="179">
        <v>0</v>
      </c>
      <c r="E40" s="190"/>
      <c r="F40" s="62"/>
      <c r="G40" s="62"/>
      <c r="H40" s="62"/>
      <c r="I40" s="62"/>
      <c r="J40" s="62"/>
      <c r="K40" s="62"/>
      <c r="L40" s="62"/>
      <c r="M40" s="62"/>
      <c r="N40" s="95"/>
      <c r="O40" s="196"/>
      <c r="P40" s="63"/>
      <c r="Q40" s="65">
        <v>0</v>
      </c>
      <c r="R40" s="98">
        <v>0</v>
      </c>
      <c r="U40" s="80"/>
    </row>
    <row r="41" spans="1:23" ht="15" customHeight="1" x14ac:dyDescent="0.25">
      <c r="A41" s="176" t="s">
        <v>62</v>
      </c>
      <c r="B41" s="177">
        <v>6720</v>
      </c>
      <c r="C41" s="192">
        <v>6687</v>
      </c>
      <c r="D41" s="179">
        <v>33</v>
      </c>
      <c r="E41" s="190"/>
      <c r="F41" s="62"/>
      <c r="G41" s="62"/>
      <c r="H41" s="62"/>
      <c r="I41" s="62"/>
      <c r="J41" s="62"/>
      <c r="K41" s="62"/>
      <c r="L41" s="62"/>
      <c r="M41" s="62"/>
      <c r="N41" s="95"/>
      <c r="O41" s="196"/>
      <c r="P41" s="63"/>
      <c r="Q41" s="65">
        <v>0</v>
      </c>
      <c r="R41" s="98">
        <v>6720</v>
      </c>
      <c r="U41" s="80"/>
    </row>
    <row r="42" spans="1:23" ht="15" customHeight="1" x14ac:dyDescent="0.25">
      <c r="A42" s="194" t="s">
        <v>63</v>
      </c>
      <c r="B42" s="177">
        <v>33131</v>
      </c>
      <c r="C42" s="192">
        <v>31354</v>
      </c>
      <c r="D42" s="179">
        <v>1777</v>
      </c>
      <c r="E42" s="180">
        <v>689</v>
      </c>
      <c r="F42" s="72">
        <v>262</v>
      </c>
      <c r="G42" s="72">
        <v>287</v>
      </c>
      <c r="H42" s="72">
        <v>19</v>
      </c>
      <c r="I42" s="72">
        <v>24</v>
      </c>
      <c r="J42" s="72">
        <v>24</v>
      </c>
      <c r="K42" s="72">
        <v>8</v>
      </c>
      <c r="L42" s="72">
        <v>260</v>
      </c>
      <c r="M42" s="72">
        <v>1</v>
      </c>
      <c r="N42" s="181">
        <v>203</v>
      </c>
      <c r="O42" s="197">
        <v>5951</v>
      </c>
      <c r="P42" s="68"/>
      <c r="Q42" s="65">
        <v>5951</v>
      </c>
      <c r="R42" s="98">
        <v>39082</v>
      </c>
      <c r="U42" s="80"/>
    </row>
    <row r="43" spans="1:23" ht="15" customHeight="1" thickBot="1" x14ac:dyDescent="0.3">
      <c r="A43" s="198" t="s">
        <v>64</v>
      </c>
      <c r="B43" s="177">
        <v>4414</v>
      </c>
      <c r="C43" s="192">
        <v>4414</v>
      </c>
      <c r="D43" s="208">
        <v>0</v>
      </c>
      <c r="E43" s="180"/>
      <c r="F43" s="72"/>
      <c r="G43" s="72"/>
      <c r="H43" s="72"/>
      <c r="I43" s="72"/>
      <c r="J43" s="72"/>
      <c r="K43" s="72"/>
      <c r="L43" s="72"/>
      <c r="M43" s="72"/>
      <c r="N43" s="181"/>
      <c r="O43" s="197"/>
      <c r="P43" s="68"/>
      <c r="Q43" s="65">
        <v>0</v>
      </c>
      <c r="R43" s="99"/>
      <c r="U43" s="80"/>
    </row>
    <row r="44" spans="1:23" ht="15" customHeight="1" thickBot="1" x14ac:dyDescent="0.3">
      <c r="A44" s="77" t="s">
        <v>18</v>
      </c>
      <c r="B44" s="200">
        <f t="shared" ref="B44:R44" si="1">SUM(B27:B43)</f>
        <v>181499</v>
      </c>
      <c r="C44" s="201">
        <f t="shared" si="1"/>
        <v>176881</v>
      </c>
      <c r="D44" s="202">
        <f t="shared" si="1"/>
        <v>4618</v>
      </c>
      <c r="E44" s="203">
        <f t="shared" si="1"/>
        <v>1378</v>
      </c>
      <c r="F44" s="204">
        <f t="shared" si="1"/>
        <v>618</v>
      </c>
      <c r="G44" s="204">
        <f t="shared" si="1"/>
        <v>1258</v>
      </c>
      <c r="H44" s="204">
        <f t="shared" si="1"/>
        <v>131</v>
      </c>
      <c r="I44" s="204">
        <f t="shared" si="1"/>
        <v>56</v>
      </c>
      <c r="J44" s="204">
        <f t="shared" si="1"/>
        <v>49</v>
      </c>
      <c r="K44" s="204">
        <f t="shared" si="1"/>
        <v>33</v>
      </c>
      <c r="L44" s="204">
        <f t="shared" si="1"/>
        <v>414</v>
      </c>
      <c r="M44" s="204">
        <f t="shared" si="1"/>
        <v>17</v>
      </c>
      <c r="N44" s="205">
        <f t="shared" si="1"/>
        <v>372</v>
      </c>
      <c r="O44" s="201">
        <f t="shared" si="1"/>
        <v>7683</v>
      </c>
      <c r="P44" s="204">
        <f t="shared" si="1"/>
        <v>2723</v>
      </c>
      <c r="Q44" s="202">
        <f t="shared" si="1"/>
        <v>10406</v>
      </c>
      <c r="R44" s="206">
        <f t="shared" si="1"/>
        <v>187491</v>
      </c>
      <c r="T44" s="209"/>
    </row>
    <row r="45" spans="1:23" ht="15" customHeight="1" x14ac:dyDescent="0.25">
      <c r="A45" s="210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T45" s="80"/>
    </row>
    <row r="46" spans="1:23" ht="15.75" customHeight="1" thickBot="1" x14ac:dyDescent="0.3"/>
    <row r="47" spans="1:23" ht="15.75" customHeight="1" x14ac:dyDescent="0.25">
      <c r="A47" s="266" t="s">
        <v>40</v>
      </c>
      <c r="B47" s="312" t="s">
        <v>41</v>
      </c>
      <c r="C47" s="315" t="s">
        <v>42</v>
      </c>
      <c r="D47" s="316"/>
      <c r="E47" s="273" t="s">
        <v>45</v>
      </c>
      <c r="F47" s="274"/>
      <c r="G47" s="274"/>
      <c r="H47" s="274"/>
      <c r="I47" s="274"/>
      <c r="J47" s="274"/>
      <c r="K47" s="274"/>
      <c r="L47" s="274"/>
      <c r="M47" s="274"/>
      <c r="N47" s="317"/>
      <c r="O47" s="318" t="s">
        <v>1</v>
      </c>
      <c r="P47" s="319"/>
      <c r="Q47" s="320"/>
      <c r="R47" s="257" t="s">
        <v>2</v>
      </c>
    </row>
    <row r="48" spans="1:23" ht="18" customHeight="1" x14ac:dyDescent="0.25">
      <c r="A48" s="310"/>
      <c r="B48" s="313"/>
      <c r="C48" s="304" t="s">
        <v>44</v>
      </c>
      <c r="D48" s="306" t="s">
        <v>45</v>
      </c>
      <c r="E48" s="308" t="s">
        <v>5</v>
      </c>
      <c r="F48" s="264" t="s">
        <v>6</v>
      </c>
      <c r="G48" s="264" t="s">
        <v>7</v>
      </c>
      <c r="H48" s="264" t="s">
        <v>8</v>
      </c>
      <c r="I48" s="264" t="s">
        <v>9</v>
      </c>
      <c r="J48" s="264" t="s">
        <v>10</v>
      </c>
      <c r="K48" s="264" t="s">
        <v>11</v>
      </c>
      <c r="L48" s="264" t="s">
        <v>12</v>
      </c>
      <c r="M48" s="264" t="s">
        <v>13</v>
      </c>
      <c r="N48" s="321" t="s">
        <v>14</v>
      </c>
      <c r="O48" s="323" t="s">
        <v>74</v>
      </c>
      <c r="P48" s="278"/>
      <c r="Q48" s="279"/>
      <c r="R48" s="258"/>
    </row>
    <row r="49" spans="1:18" ht="18" customHeight="1" thickBot="1" x14ac:dyDescent="0.3">
      <c r="A49" s="311"/>
      <c r="B49" s="314"/>
      <c r="C49" s="305"/>
      <c r="D49" s="307"/>
      <c r="E49" s="309"/>
      <c r="F49" s="265"/>
      <c r="G49" s="265"/>
      <c r="H49" s="265"/>
      <c r="I49" s="265"/>
      <c r="J49" s="265"/>
      <c r="K49" s="265"/>
      <c r="L49" s="265"/>
      <c r="M49" s="265"/>
      <c r="N49" s="322"/>
      <c r="O49" s="166" t="s">
        <v>16</v>
      </c>
      <c r="P49" s="167" t="s">
        <v>17</v>
      </c>
      <c r="Q49" s="168" t="s">
        <v>18</v>
      </c>
      <c r="R49" s="259"/>
    </row>
    <row r="50" spans="1:18" x14ac:dyDescent="0.25">
      <c r="A50" s="169" t="s">
        <v>46</v>
      </c>
      <c r="B50" s="170">
        <v>21882</v>
      </c>
      <c r="C50" s="207">
        <v>20042</v>
      </c>
      <c r="D50" s="172">
        <v>1840</v>
      </c>
      <c r="E50" s="173">
        <v>367</v>
      </c>
      <c r="F50" s="56">
        <v>318</v>
      </c>
      <c r="G50" s="56">
        <v>272</v>
      </c>
      <c r="H50" s="56">
        <v>65</v>
      </c>
      <c r="I50" s="56">
        <v>101</v>
      </c>
      <c r="J50" s="56">
        <v>57</v>
      </c>
      <c r="K50" s="56">
        <v>69</v>
      </c>
      <c r="L50" s="56">
        <v>26</v>
      </c>
      <c r="M50" s="56">
        <v>19</v>
      </c>
      <c r="N50" s="94">
        <v>546</v>
      </c>
      <c r="O50" s="174"/>
      <c r="P50" s="57"/>
      <c r="Q50" s="58">
        <v>0</v>
      </c>
      <c r="R50" s="175">
        <v>21882</v>
      </c>
    </row>
    <row r="51" spans="1:18" x14ac:dyDescent="0.25">
      <c r="A51" s="176" t="s">
        <v>47</v>
      </c>
      <c r="B51" s="177">
        <v>5304</v>
      </c>
      <c r="C51" s="192">
        <v>5119</v>
      </c>
      <c r="D51" s="179">
        <v>185</v>
      </c>
      <c r="E51" s="180">
        <v>39</v>
      </c>
      <c r="F51" s="72">
        <v>27</v>
      </c>
      <c r="G51" s="72">
        <v>25</v>
      </c>
      <c r="H51" s="72">
        <v>27</v>
      </c>
      <c r="I51" s="72">
        <v>0</v>
      </c>
      <c r="J51" s="72">
        <v>8</v>
      </c>
      <c r="K51" s="72">
        <v>0</v>
      </c>
      <c r="L51" s="72">
        <v>7</v>
      </c>
      <c r="M51" s="72">
        <v>0</v>
      </c>
      <c r="N51" s="181">
        <v>52</v>
      </c>
      <c r="O51" s="182">
        <v>207</v>
      </c>
      <c r="P51" s="63">
        <v>128</v>
      </c>
      <c r="Q51" s="65">
        <v>335</v>
      </c>
      <c r="R51" s="98">
        <v>5639</v>
      </c>
    </row>
    <row r="52" spans="1:18" x14ac:dyDescent="0.25">
      <c r="A52" s="183" t="s">
        <v>48</v>
      </c>
      <c r="B52" s="177">
        <v>4394</v>
      </c>
      <c r="C52" s="192">
        <v>4107</v>
      </c>
      <c r="D52" s="179">
        <v>287</v>
      </c>
      <c r="E52" s="184">
        <v>103</v>
      </c>
      <c r="F52" s="185">
        <v>59</v>
      </c>
      <c r="G52" s="185">
        <v>46</v>
      </c>
      <c r="H52" s="185">
        <v>32</v>
      </c>
      <c r="I52" s="185">
        <v>3</v>
      </c>
      <c r="J52" s="185">
        <v>2</v>
      </c>
      <c r="K52" s="185">
        <v>0</v>
      </c>
      <c r="L52" s="185">
        <v>19</v>
      </c>
      <c r="M52" s="185">
        <v>0</v>
      </c>
      <c r="N52" s="186">
        <v>23</v>
      </c>
      <c r="O52" s="182">
        <v>76</v>
      </c>
      <c r="P52" s="63">
        <v>304</v>
      </c>
      <c r="Q52" s="65">
        <v>380</v>
      </c>
      <c r="R52" s="98">
        <v>4774</v>
      </c>
    </row>
    <row r="53" spans="1:18" x14ac:dyDescent="0.25">
      <c r="A53" s="183" t="s">
        <v>49</v>
      </c>
      <c r="B53" s="177">
        <v>5691</v>
      </c>
      <c r="C53" s="192">
        <v>5606</v>
      </c>
      <c r="D53" s="179">
        <v>85</v>
      </c>
      <c r="E53" s="187">
        <v>23</v>
      </c>
      <c r="F53" s="188">
        <v>26</v>
      </c>
      <c r="G53" s="188">
        <v>7</v>
      </c>
      <c r="H53" s="188">
        <v>16</v>
      </c>
      <c r="I53" s="188">
        <v>0</v>
      </c>
      <c r="J53" s="188">
        <v>0</v>
      </c>
      <c r="K53" s="188">
        <v>0</v>
      </c>
      <c r="L53" s="188">
        <v>13</v>
      </c>
      <c r="M53" s="188">
        <v>0</v>
      </c>
      <c r="N53" s="189">
        <v>0</v>
      </c>
      <c r="O53" s="182"/>
      <c r="P53" s="63"/>
      <c r="Q53" s="65">
        <v>0</v>
      </c>
      <c r="R53" s="98">
        <v>5691</v>
      </c>
    </row>
    <row r="54" spans="1:18" x14ac:dyDescent="0.25">
      <c r="A54" s="183" t="s">
        <v>50</v>
      </c>
      <c r="B54" s="177">
        <v>74037</v>
      </c>
      <c r="C54" s="192">
        <v>70981</v>
      </c>
      <c r="D54" s="179">
        <v>3056</v>
      </c>
      <c r="E54" s="190">
        <v>540</v>
      </c>
      <c r="F54" s="62">
        <v>403</v>
      </c>
      <c r="G54" s="62">
        <v>1367</v>
      </c>
      <c r="H54" s="62">
        <v>156</v>
      </c>
      <c r="I54" s="62">
        <v>99</v>
      </c>
      <c r="J54" s="62">
        <v>14</v>
      </c>
      <c r="K54" s="62">
        <v>26</v>
      </c>
      <c r="L54" s="62">
        <v>172</v>
      </c>
      <c r="M54" s="62">
        <v>22</v>
      </c>
      <c r="N54" s="95">
        <v>257</v>
      </c>
      <c r="O54" s="182">
        <v>1396</v>
      </c>
      <c r="P54" s="63">
        <v>1277</v>
      </c>
      <c r="Q54" s="65">
        <v>2673</v>
      </c>
      <c r="R54" s="98">
        <v>76710</v>
      </c>
    </row>
    <row r="55" spans="1:18" x14ac:dyDescent="0.25">
      <c r="A55" s="183" t="s">
        <v>51</v>
      </c>
      <c r="B55" s="177">
        <v>7214</v>
      </c>
      <c r="C55" s="192">
        <v>7052</v>
      </c>
      <c r="D55" s="179">
        <v>162</v>
      </c>
      <c r="E55" s="191">
        <v>55</v>
      </c>
      <c r="F55" s="67">
        <v>3</v>
      </c>
      <c r="G55" s="67">
        <v>48</v>
      </c>
      <c r="H55" s="67">
        <v>31</v>
      </c>
      <c r="I55" s="67">
        <v>2</v>
      </c>
      <c r="J55" s="67">
        <v>6</v>
      </c>
      <c r="K55" s="67">
        <v>2</v>
      </c>
      <c r="L55" s="67">
        <v>15</v>
      </c>
      <c r="M55" s="67">
        <v>0</v>
      </c>
      <c r="N55" s="96">
        <v>0</v>
      </c>
      <c r="O55" s="182"/>
      <c r="P55" s="63"/>
      <c r="Q55" s="65">
        <v>0</v>
      </c>
      <c r="R55" s="98">
        <v>7214</v>
      </c>
    </row>
    <row r="56" spans="1:18" x14ac:dyDescent="0.25">
      <c r="A56" s="183" t="s">
        <v>52</v>
      </c>
      <c r="B56" s="177">
        <v>3829</v>
      </c>
      <c r="C56" s="192">
        <v>3742</v>
      </c>
      <c r="D56" s="179">
        <v>87</v>
      </c>
      <c r="E56" s="190">
        <v>27</v>
      </c>
      <c r="F56" s="62">
        <v>0</v>
      </c>
      <c r="G56" s="62">
        <v>5</v>
      </c>
      <c r="H56" s="62">
        <v>30</v>
      </c>
      <c r="I56" s="62">
        <v>1</v>
      </c>
      <c r="J56" s="62">
        <v>11</v>
      </c>
      <c r="K56" s="62">
        <v>0</v>
      </c>
      <c r="L56" s="62">
        <v>7</v>
      </c>
      <c r="M56" s="62">
        <v>0</v>
      </c>
      <c r="N56" s="95">
        <v>6</v>
      </c>
      <c r="O56" s="182"/>
      <c r="P56" s="63">
        <v>365</v>
      </c>
      <c r="Q56" s="65">
        <v>365</v>
      </c>
      <c r="R56" s="98">
        <v>4194</v>
      </c>
    </row>
    <row r="57" spans="1:18" x14ac:dyDescent="0.25">
      <c r="A57" s="183" t="s">
        <v>53</v>
      </c>
      <c r="B57" s="177">
        <v>18143</v>
      </c>
      <c r="C57" s="192">
        <v>17995</v>
      </c>
      <c r="D57" s="179">
        <v>148</v>
      </c>
      <c r="E57" s="191"/>
      <c r="F57" s="67"/>
      <c r="G57" s="67"/>
      <c r="H57" s="67"/>
      <c r="I57" s="67"/>
      <c r="J57" s="67"/>
      <c r="K57" s="67"/>
      <c r="L57" s="67"/>
      <c r="M57" s="67"/>
      <c r="N57" s="96">
        <v>148</v>
      </c>
      <c r="O57" s="182"/>
      <c r="P57" s="63"/>
      <c r="Q57" s="65">
        <v>0</v>
      </c>
      <c r="R57" s="98">
        <v>18143</v>
      </c>
    </row>
    <row r="58" spans="1:18" x14ac:dyDescent="0.25">
      <c r="A58" s="183" t="s">
        <v>54</v>
      </c>
      <c r="B58" s="177">
        <v>2120</v>
      </c>
      <c r="C58" s="192">
        <v>1989</v>
      </c>
      <c r="D58" s="179">
        <v>131</v>
      </c>
      <c r="E58" s="190">
        <v>20</v>
      </c>
      <c r="F58" s="62">
        <v>45</v>
      </c>
      <c r="G58" s="62">
        <v>19</v>
      </c>
      <c r="H58" s="62">
        <v>0</v>
      </c>
      <c r="I58" s="62">
        <v>0</v>
      </c>
      <c r="J58" s="62">
        <v>7</v>
      </c>
      <c r="K58" s="62">
        <v>0</v>
      </c>
      <c r="L58" s="62">
        <v>16</v>
      </c>
      <c r="M58" s="62">
        <v>0</v>
      </c>
      <c r="N58" s="95">
        <v>24</v>
      </c>
      <c r="O58" s="193">
        <v>29</v>
      </c>
      <c r="P58" s="68">
        <v>51</v>
      </c>
      <c r="Q58" s="65">
        <v>80</v>
      </c>
      <c r="R58" s="98">
        <v>2200</v>
      </c>
    </row>
    <row r="59" spans="1:18" x14ac:dyDescent="0.25">
      <c r="A59" s="176" t="s">
        <v>55</v>
      </c>
      <c r="B59" s="177">
        <v>4926</v>
      </c>
      <c r="C59" s="192">
        <v>4373</v>
      </c>
      <c r="D59" s="179">
        <v>553</v>
      </c>
      <c r="E59" s="190">
        <v>179</v>
      </c>
      <c r="F59" s="62">
        <v>159</v>
      </c>
      <c r="G59" s="62">
        <v>87</v>
      </c>
      <c r="H59" s="62">
        <v>8</v>
      </c>
      <c r="I59" s="62">
        <v>18</v>
      </c>
      <c r="J59" s="62">
        <v>49</v>
      </c>
      <c r="K59" s="62">
        <v>0</v>
      </c>
      <c r="L59" s="62">
        <v>24</v>
      </c>
      <c r="M59" s="62">
        <v>6</v>
      </c>
      <c r="N59" s="95">
        <v>23</v>
      </c>
      <c r="O59" s="106">
        <v>361</v>
      </c>
      <c r="P59" s="69">
        <v>607</v>
      </c>
      <c r="Q59" s="65">
        <v>968</v>
      </c>
      <c r="R59" s="98">
        <v>5894</v>
      </c>
    </row>
    <row r="60" spans="1:18" x14ac:dyDescent="0.25">
      <c r="A60" s="183" t="s">
        <v>56</v>
      </c>
      <c r="B60" s="177">
        <v>789</v>
      </c>
      <c r="C60" s="192">
        <v>787</v>
      </c>
      <c r="D60" s="179">
        <v>2</v>
      </c>
      <c r="E60" s="190"/>
      <c r="F60" s="62">
        <v>2</v>
      </c>
      <c r="G60" s="62"/>
      <c r="H60" s="62"/>
      <c r="I60" s="62"/>
      <c r="J60" s="62"/>
      <c r="K60" s="62"/>
      <c r="L60" s="62"/>
      <c r="M60" s="62"/>
      <c r="N60" s="95"/>
      <c r="O60" s="107">
        <v>14</v>
      </c>
      <c r="P60" s="70">
        <v>65</v>
      </c>
      <c r="Q60" s="65">
        <v>79</v>
      </c>
      <c r="R60" s="98">
        <v>868</v>
      </c>
    </row>
    <row r="61" spans="1:18" x14ac:dyDescent="0.25">
      <c r="A61" s="194" t="s">
        <v>57</v>
      </c>
      <c r="B61" s="177">
        <v>6450</v>
      </c>
      <c r="C61" s="195">
        <v>6450</v>
      </c>
      <c r="D61" s="179">
        <v>0</v>
      </c>
      <c r="E61" s="190"/>
      <c r="F61" s="62"/>
      <c r="G61" s="62"/>
      <c r="H61" s="62"/>
      <c r="I61" s="62"/>
      <c r="J61" s="62"/>
      <c r="K61" s="62"/>
      <c r="L61" s="62"/>
      <c r="M61" s="62"/>
      <c r="N61" s="95"/>
      <c r="O61" s="182"/>
      <c r="P61" s="63"/>
      <c r="Q61" s="65">
        <v>0</v>
      </c>
      <c r="R61" s="98">
        <v>6450</v>
      </c>
    </row>
    <row r="62" spans="1:18" x14ac:dyDescent="0.25">
      <c r="A62" s="183" t="s">
        <v>59</v>
      </c>
      <c r="B62" s="177">
        <v>0</v>
      </c>
      <c r="C62" s="195"/>
      <c r="D62" s="179"/>
      <c r="E62" s="180"/>
      <c r="F62" s="72"/>
      <c r="G62" s="72"/>
      <c r="H62" s="72"/>
      <c r="I62" s="72"/>
      <c r="J62" s="72"/>
      <c r="K62" s="72"/>
      <c r="L62" s="72"/>
      <c r="M62" s="72"/>
      <c r="N62" s="95"/>
      <c r="O62" s="182"/>
      <c r="P62" s="63"/>
      <c r="Q62" s="65">
        <v>0</v>
      </c>
      <c r="R62" s="98">
        <v>0</v>
      </c>
    </row>
    <row r="63" spans="1:18" x14ac:dyDescent="0.25">
      <c r="A63" s="176" t="s">
        <v>60</v>
      </c>
      <c r="B63" s="177">
        <v>0</v>
      </c>
      <c r="C63" s="192"/>
      <c r="D63" s="179">
        <v>0</v>
      </c>
      <c r="E63" s="190"/>
      <c r="F63" s="62"/>
      <c r="G63" s="62"/>
      <c r="H63" s="62"/>
      <c r="I63" s="62"/>
      <c r="J63" s="62"/>
      <c r="K63" s="62"/>
      <c r="L63" s="62"/>
      <c r="M63" s="62"/>
      <c r="N63" s="95"/>
      <c r="O63" s="196"/>
      <c r="P63" s="63"/>
      <c r="Q63" s="65">
        <v>0</v>
      </c>
      <c r="R63" s="98">
        <v>0</v>
      </c>
    </row>
    <row r="64" spans="1:18" x14ac:dyDescent="0.25">
      <c r="A64" s="176" t="s">
        <v>62</v>
      </c>
      <c r="B64" s="177">
        <v>9339</v>
      </c>
      <c r="C64" s="192">
        <v>9316</v>
      </c>
      <c r="D64" s="179">
        <v>23</v>
      </c>
      <c r="E64" s="190"/>
      <c r="F64" s="62"/>
      <c r="G64" s="62"/>
      <c r="H64" s="62"/>
      <c r="I64" s="62"/>
      <c r="J64" s="62"/>
      <c r="K64" s="62"/>
      <c r="L64" s="62"/>
      <c r="M64" s="62"/>
      <c r="N64" s="95">
        <v>23</v>
      </c>
      <c r="O64" s="196"/>
      <c r="P64" s="63"/>
      <c r="Q64" s="65">
        <v>0</v>
      </c>
      <c r="R64" s="98">
        <v>9339</v>
      </c>
    </row>
    <row r="65" spans="1:18" x14ac:dyDescent="0.25">
      <c r="A65" s="194" t="s">
        <v>63</v>
      </c>
      <c r="B65" s="177">
        <v>32563</v>
      </c>
      <c r="C65" s="192">
        <v>29872</v>
      </c>
      <c r="D65" s="179">
        <v>2691</v>
      </c>
      <c r="E65" s="180">
        <v>1032</v>
      </c>
      <c r="F65" s="72">
        <v>266</v>
      </c>
      <c r="G65" s="72">
        <v>344</v>
      </c>
      <c r="H65" s="72">
        <v>78</v>
      </c>
      <c r="I65" s="72">
        <v>70</v>
      </c>
      <c r="J65" s="72">
        <v>50</v>
      </c>
      <c r="K65" s="72">
        <v>112</v>
      </c>
      <c r="L65" s="72">
        <v>271</v>
      </c>
      <c r="M65" s="72">
        <v>26</v>
      </c>
      <c r="N65" s="181">
        <v>442</v>
      </c>
      <c r="O65" s="197">
        <v>6321</v>
      </c>
      <c r="P65" s="68"/>
      <c r="Q65" s="65">
        <v>6321</v>
      </c>
      <c r="R65" s="98">
        <v>38884</v>
      </c>
    </row>
    <row r="66" spans="1:18" ht="15.75" thickBot="1" x14ac:dyDescent="0.3">
      <c r="A66" s="198" t="s">
        <v>64</v>
      </c>
      <c r="B66" s="177">
        <v>6866</v>
      </c>
      <c r="C66" s="192">
        <v>6866</v>
      </c>
      <c r="D66" s="208">
        <v>0</v>
      </c>
      <c r="E66" s="180"/>
      <c r="F66" s="72"/>
      <c r="G66" s="72"/>
      <c r="H66" s="72"/>
      <c r="I66" s="72"/>
      <c r="J66" s="72"/>
      <c r="K66" s="72"/>
      <c r="L66" s="72"/>
      <c r="M66" s="72"/>
      <c r="N66" s="181"/>
      <c r="O66" s="197"/>
      <c r="P66" s="68"/>
      <c r="Q66" s="65">
        <v>0</v>
      </c>
      <c r="R66" s="99">
        <v>6866</v>
      </c>
    </row>
    <row r="67" spans="1:18" ht="15.75" thickBot="1" x14ac:dyDescent="0.3">
      <c r="A67" s="77" t="s">
        <v>18</v>
      </c>
      <c r="B67" s="200">
        <f>SUM(B50:B66)</f>
        <v>203547</v>
      </c>
      <c r="C67" s="201">
        <f>SUM(C50:C66)</f>
        <v>194297</v>
      </c>
      <c r="D67" s="202">
        <f>SUM(D50:D66)</f>
        <v>9250</v>
      </c>
      <c r="E67" s="203">
        <f>SUM(E50:E66)</f>
        <v>2385</v>
      </c>
      <c r="F67" s="204">
        <f t="shared" ref="F67:N67" si="2">SUM(F50:F66)</f>
        <v>1308</v>
      </c>
      <c r="G67" s="204">
        <f t="shared" si="2"/>
        <v>2220</v>
      </c>
      <c r="H67" s="204">
        <f t="shared" si="2"/>
        <v>443</v>
      </c>
      <c r="I67" s="204">
        <f t="shared" si="2"/>
        <v>294</v>
      </c>
      <c r="J67" s="204">
        <f t="shared" si="2"/>
        <v>204</v>
      </c>
      <c r="K67" s="204">
        <f t="shared" si="2"/>
        <v>209</v>
      </c>
      <c r="L67" s="204">
        <f t="shared" si="2"/>
        <v>570</v>
      </c>
      <c r="M67" s="204">
        <f t="shared" si="2"/>
        <v>73</v>
      </c>
      <c r="N67" s="205">
        <f t="shared" si="2"/>
        <v>1544</v>
      </c>
      <c r="O67" s="201">
        <f>SUM(O50:O66)</f>
        <v>8404</v>
      </c>
      <c r="P67" s="204">
        <f>SUM(P50:P66)</f>
        <v>2797</v>
      </c>
      <c r="Q67" s="202">
        <f>SUM(Q50:Q66)</f>
        <v>11201</v>
      </c>
      <c r="R67" s="206">
        <f>SUM(R50:R66)</f>
        <v>214748</v>
      </c>
    </row>
  </sheetData>
  <mergeCells count="57">
    <mergeCell ref="R1:R3"/>
    <mergeCell ref="C2:C3"/>
    <mergeCell ref="D2:D3"/>
    <mergeCell ref="E2:E3"/>
    <mergeCell ref="F2:F3"/>
    <mergeCell ref="A1:A3"/>
    <mergeCell ref="B1:B3"/>
    <mergeCell ref="C1:D1"/>
    <mergeCell ref="E1:N1"/>
    <mergeCell ref="O1:Q1"/>
    <mergeCell ref="M2:M3"/>
    <mergeCell ref="N2:N3"/>
    <mergeCell ref="O2:Q2"/>
    <mergeCell ref="G2:G3"/>
    <mergeCell ref="H2:H3"/>
    <mergeCell ref="I2:I3"/>
    <mergeCell ref="J2:J3"/>
    <mergeCell ref="K2:K3"/>
    <mergeCell ref="L2:L3"/>
    <mergeCell ref="A24:A26"/>
    <mergeCell ref="B24:B26"/>
    <mergeCell ref="C24:D24"/>
    <mergeCell ref="E24:N24"/>
    <mergeCell ref="O24:Q24"/>
    <mergeCell ref="L25:L26"/>
    <mergeCell ref="M25:M26"/>
    <mergeCell ref="R24:R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N25:N26"/>
    <mergeCell ref="O25:Q25"/>
    <mergeCell ref="A47:A49"/>
    <mergeCell ref="B47:B49"/>
    <mergeCell ref="C47:D47"/>
    <mergeCell ref="E47:N47"/>
    <mergeCell ref="O47:Q47"/>
    <mergeCell ref="L48:L49"/>
    <mergeCell ref="M48:M49"/>
    <mergeCell ref="N48:N49"/>
    <mergeCell ref="O48:Q48"/>
    <mergeCell ref="R47:R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</mergeCells>
  <pageMargins left="0.7" right="0.7" top="0.78740157499999996" bottom="0.78740157499999996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9132-03CA-4660-9F0F-0224D0AAA5C8}">
  <sheetPr>
    <pageSetUpPr fitToPage="1"/>
  </sheetPr>
  <dimension ref="A1:S17"/>
  <sheetViews>
    <sheetView workbookViewId="0">
      <selection activeCell="O13" sqref="O13:R13"/>
    </sheetView>
  </sheetViews>
  <sheetFormatPr defaultRowHeight="15" x14ac:dyDescent="0.25"/>
  <cols>
    <col min="1" max="2" width="9.140625" style="29"/>
    <col min="3" max="3" width="11.85546875" style="29" bestFit="1" customWidth="1"/>
    <col min="4" max="17" width="9.140625" style="29"/>
    <col min="18" max="18" width="13.5703125" style="29" customWidth="1"/>
    <col min="19" max="16384" width="9.140625" style="29"/>
  </cols>
  <sheetData>
    <row r="1" spans="1:19" x14ac:dyDescent="0.25">
      <c r="A1" s="237" t="s">
        <v>0</v>
      </c>
      <c r="B1" s="240" t="s">
        <v>32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/>
      <c r="O1" s="243" t="s">
        <v>1</v>
      </c>
      <c r="P1" s="244"/>
      <c r="Q1" s="245"/>
      <c r="R1" s="249" t="s">
        <v>2</v>
      </c>
    </row>
    <row r="2" spans="1:19" x14ac:dyDescent="0.25">
      <c r="A2" s="238"/>
      <c r="B2" s="252" t="s">
        <v>3</v>
      </c>
      <c r="C2" s="252" t="s">
        <v>4</v>
      </c>
      <c r="D2" s="235" t="s">
        <v>5</v>
      </c>
      <c r="E2" s="235" t="s">
        <v>6</v>
      </c>
      <c r="F2" s="235" t="s">
        <v>7</v>
      </c>
      <c r="G2" s="235" t="s">
        <v>8</v>
      </c>
      <c r="H2" s="235" t="s">
        <v>9</v>
      </c>
      <c r="I2" s="235" t="s">
        <v>10</v>
      </c>
      <c r="J2" s="235" t="s">
        <v>11</v>
      </c>
      <c r="K2" s="235" t="s">
        <v>12</v>
      </c>
      <c r="L2" s="235" t="s">
        <v>13</v>
      </c>
      <c r="M2" s="235" t="s">
        <v>14</v>
      </c>
      <c r="N2" s="254" t="s">
        <v>15</v>
      </c>
      <c r="O2" s="246"/>
      <c r="P2" s="247"/>
      <c r="Q2" s="248"/>
      <c r="R2" s="250"/>
    </row>
    <row r="3" spans="1:19" x14ac:dyDescent="0.25">
      <c r="A3" s="239"/>
      <c r="B3" s="253"/>
      <c r="C3" s="253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55"/>
      <c r="O3" s="52" t="s">
        <v>16</v>
      </c>
      <c r="P3" s="52" t="s">
        <v>17</v>
      </c>
      <c r="Q3" s="52" t="s">
        <v>18</v>
      </c>
      <c r="R3" s="251"/>
    </row>
    <row r="4" spans="1:19" x14ac:dyDescent="0.25">
      <c r="A4" s="45" t="s">
        <v>19</v>
      </c>
      <c r="B4" s="51"/>
      <c r="C4" s="51"/>
      <c r="D4" s="50"/>
      <c r="E4" s="50"/>
      <c r="F4" s="50"/>
      <c r="G4" s="50"/>
      <c r="H4" s="50"/>
      <c r="I4" s="50"/>
      <c r="J4" s="50"/>
      <c r="K4" s="50"/>
      <c r="L4" s="50"/>
      <c r="M4" s="50"/>
      <c r="N4" s="49"/>
      <c r="O4" s="48"/>
      <c r="P4" s="48"/>
      <c r="Q4" s="48"/>
      <c r="R4" s="47" t="s">
        <v>38</v>
      </c>
    </row>
    <row r="5" spans="1:19" x14ac:dyDescent="0.25">
      <c r="A5" s="45" t="s">
        <v>20</v>
      </c>
      <c r="B5" s="41"/>
      <c r="C5" s="41"/>
      <c r="D5" s="44"/>
      <c r="E5" s="44"/>
      <c r="F5" s="44"/>
      <c r="G5" s="44"/>
      <c r="H5" s="44"/>
      <c r="I5" s="44"/>
      <c r="J5" s="44"/>
      <c r="K5" s="44"/>
      <c r="L5" s="44"/>
      <c r="M5" s="44"/>
      <c r="N5" s="39"/>
      <c r="O5" s="37"/>
      <c r="P5" s="37"/>
      <c r="Q5" s="37"/>
      <c r="R5" s="36" t="s">
        <v>38</v>
      </c>
    </row>
    <row r="6" spans="1:19" x14ac:dyDescent="0.25">
      <c r="A6" s="45" t="s">
        <v>39</v>
      </c>
      <c r="B6" s="41"/>
      <c r="C6" s="41"/>
      <c r="D6" s="44"/>
      <c r="E6" s="44"/>
      <c r="F6" s="44"/>
      <c r="G6" s="44"/>
      <c r="H6" s="44"/>
      <c r="I6" s="44"/>
      <c r="J6" s="44"/>
      <c r="K6" s="44"/>
      <c r="L6" s="44"/>
      <c r="M6" s="44"/>
      <c r="N6" s="39"/>
      <c r="O6" s="37"/>
      <c r="P6" s="37"/>
      <c r="Q6" s="37"/>
      <c r="R6" s="36" t="s">
        <v>38</v>
      </c>
    </row>
    <row r="7" spans="1:19" x14ac:dyDescent="0.25">
      <c r="A7" s="45" t="s">
        <v>37</v>
      </c>
      <c r="B7" s="41">
        <v>668</v>
      </c>
      <c r="C7" s="41"/>
      <c r="D7" s="44"/>
      <c r="E7" s="44"/>
      <c r="F7" s="44"/>
      <c r="G7" s="44"/>
      <c r="H7" s="44"/>
      <c r="I7" s="44"/>
      <c r="J7" s="44"/>
      <c r="K7" s="44"/>
      <c r="L7" s="44"/>
      <c r="M7" s="44"/>
      <c r="N7" s="39">
        <v>668</v>
      </c>
      <c r="O7" s="37">
        <v>32</v>
      </c>
      <c r="P7" s="37">
        <v>220</v>
      </c>
      <c r="Q7" s="37">
        <v>253</v>
      </c>
      <c r="R7" s="36">
        <v>920</v>
      </c>
    </row>
    <row r="8" spans="1:19" x14ac:dyDescent="0.25">
      <c r="A8" s="46" t="s">
        <v>36</v>
      </c>
      <c r="B8" s="41">
        <v>666</v>
      </c>
      <c r="C8" s="41"/>
      <c r="D8" s="44"/>
      <c r="E8" s="44"/>
      <c r="F8" s="44">
        <v>1</v>
      </c>
      <c r="G8" s="44"/>
      <c r="H8" s="44"/>
      <c r="I8" s="44"/>
      <c r="J8" s="44"/>
      <c r="K8" s="44"/>
      <c r="L8" s="44"/>
      <c r="M8" s="44"/>
      <c r="N8" s="39">
        <v>667</v>
      </c>
      <c r="O8" s="37">
        <v>56</v>
      </c>
      <c r="P8" s="37">
        <v>237</v>
      </c>
      <c r="Q8" s="37">
        <v>293</v>
      </c>
      <c r="R8" s="36">
        <v>960</v>
      </c>
    </row>
    <row r="9" spans="1:19" x14ac:dyDescent="0.25">
      <c r="A9" s="45" t="s">
        <v>24</v>
      </c>
      <c r="B9" s="41">
        <v>747</v>
      </c>
      <c r="C9" s="41">
        <v>4</v>
      </c>
      <c r="D9" s="44"/>
      <c r="E9" s="44"/>
      <c r="F9" s="44">
        <v>4</v>
      </c>
      <c r="G9" s="44"/>
      <c r="H9" s="44"/>
      <c r="I9" s="44"/>
      <c r="J9" s="44"/>
      <c r="K9" s="44"/>
      <c r="L9" s="44"/>
      <c r="M9" s="44"/>
      <c r="N9" s="39">
        <v>751</v>
      </c>
      <c r="O9" s="37">
        <v>53</v>
      </c>
      <c r="P9" s="37">
        <v>198</v>
      </c>
      <c r="Q9" s="37">
        <v>251</v>
      </c>
      <c r="R9" s="36">
        <v>1002</v>
      </c>
    </row>
    <row r="10" spans="1:19" x14ac:dyDescent="0.25">
      <c r="A10" s="45" t="s">
        <v>25</v>
      </c>
      <c r="B10" s="41">
        <v>1430</v>
      </c>
      <c r="C10" s="41">
        <v>27</v>
      </c>
      <c r="D10" s="44">
        <v>10</v>
      </c>
      <c r="E10" s="44">
        <v>2</v>
      </c>
      <c r="F10" s="44">
        <v>2</v>
      </c>
      <c r="G10" s="44">
        <v>9</v>
      </c>
      <c r="H10" s="44"/>
      <c r="I10" s="44"/>
      <c r="J10" s="44"/>
      <c r="K10" s="44"/>
      <c r="L10" s="44"/>
      <c r="M10" s="44">
        <v>4</v>
      </c>
      <c r="N10" s="39">
        <v>1457</v>
      </c>
      <c r="O10" s="37">
        <v>69</v>
      </c>
      <c r="P10" s="37">
        <v>159</v>
      </c>
      <c r="Q10" s="37">
        <v>228</v>
      </c>
      <c r="R10" s="36">
        <v>1685</v>
      </c>
    </row>
    <row r="11" spans="1:19" x14ac:dyDescent="0.25">
      <c r="A11" s="45" t="s">
        <v>26</v>
      </c>
      <c r="B11" s="41">
        <v>1752</v>
      </c>
      <c r="C11" s="41">
        <v>20</v>
      </c>
      <c r="D11" s="44">
        <v>14</v>
      </c>
      <c r="E11" s="44"/>
      <c r="F11" s="44">
        <v>1</v>
      </c>
      <c r="G11" s="44">
        <v>2</v>
      </c>
      <c r="H11" s="44">
        <v>2</v>
      </c>
      <c r="I11" s="44"/>
      <c r="J11" s="44"/>
      <c r="K11" s="44"/>
      <c r="L11" s="44"/>
      <c r="M11" s="44">
        <v>1</v>
      </c>
      <c r="N11" s="39">
        <v>1772</v>
      </c>
      <c r="O11" s="37">
        <v>73</v>
      </c>
      <c r="P11" s="37">
        <v>165</v>
      </c>
      <c r="Q11" s="37">
        <v>238</v>
      </c>
      <c r="R11" s="36">
        <v>2010</v>
      </c>
    </row>
    <row r="12" spans="1:19" x14ac:dyDescent="0.25">
      <c r="A12" s="45" t="s">
        <v>27</v>
      </c>
      <c r="B12" s="41">
        <v>1201</v>
      </c>
      <c r="C12" s="41">
        <v>5</v>
      </c>
      <c r="D12" s="44">
        <v>1</v>
      </c>
      <c r="E12" s="44"/>
      <c r="F12" s="44"/>
      <c r="G12" s="44">
        <v>3</v>
      </c>
      <c r="H12" s="44"/>
      <c r="I12" s="44"/>
      <c r="J12" s="44"/>
      <c r="K12" s="44">
        <v>1</v>
      </c>
      <c r="L12" s="44"/>
      <c r="M12" s="44"/>
      <c r="N12" s="39">
        <v>1206</v>
      </c>
      <c r="O12" s="37">
        <v>19</v>
      </c>
      <c r="P12" s="37">
        <v>97</v>
      </c>
      <c r="Q12" s="37">
        <v>116</v>
      </c>
      <c r="R12" s="36">
        <v>1322</v>
      </c>
      <c r="S12" s="29" t="s">
        <v>35</v>
      </c>
    </row>
    <row r="13" spans="1:19" x14ac:dyDescent="0.25">
      <c r="A13" s="45" t="s">
        <v>28</v>
      </c>
      <c r="B13" s="41"/>
      <c r="C13" s="4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39"/>
      <c r="O13" s="37">
        <f>SUM(O9:O12)</f>
        <v>214</v>
      </c>
      <c r="P13" s="37">
        <f t="shared" ref="P13:R13" si="0">SUM(P9:P12)</f>
        <v>619</v>
      </c>
      <c r="Q13" s="37">
        <f t="shared" si="0"/>
        <v>833</v>
      </c>
      <c r="R13" s="37">
        <f t="shared" si="0"/>
        <v>6019</v>
      </c>
    </row>
    <row r="14" spans="1:19" x14ac:dyDescent="0.25">
      <c r="A14" s="45" t="s">
        <v>29</v>
      </c>
      <c r="B14" s="41"/>
      <c r="C14" s="41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39"/>
      <c r="O14" s="37"/>
      <c r="P14" s="37"/>
      <c r="Q14" s="37"/>
      <c r="R14" s="36"/>
    </row>
    <row r="15" spans="1:19" ht="15.75" thickBot="1" x14ac:dyDescent="0.3">
      <c r="A15" s="43" t="s">
        <v>30</v>
      </c>
      <c r="B15" s="42"/>
      <c r="C15" s="41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39"/>
      <c r="O15" s="37"/>
      <c r="P15" s="38"/>
      <c r="Q15" s="37"/>
      <c r="R15" s="36"/>
    </row>
    <row r="16" spans="1:19" ht="15.75" thickBot="1" x14ac:dyDescent="0.3">
      <c r="A16" s="35" t="s">
        <v>18</v>
      </c>
      <c r="B16" s="34">
        <f t="shared" ref="B16:R16" si="1">SUM(B4:B15)</f>
        <v>6464</v>
      </c>
      <c r="C16" s="34">
        <f t="shared" si="1"/>
        <v>56</v>
      </c>
      <c r="D16" s="33">
        <f t="shared" si="1"/>
        <v>25</v>
      </c>
      <c r="E16" s="33">
        <f t="shared" si="1"/>
        <v>2</v>
      </c>
      <c r="F16" s="33">
        <f t="shared" si="1"/>
        <v>8</v>
      </c>
      <c r="G16" s="33">
        <f t="shared" si="1"/>
        <v>14</v>
      </c>
      <c r="H16" s="33">
        <f t="shared" si="1"/>
        <v>2</v>
      </c>
      <c r="I16" s="33">
        <f t="shared" si="1"/>
        <v>0</v>
      </c>
      <c r="J16" s="33">
        <f t="shared" si="1"/>
        <v>0</v>
      </c>
      <c r="K16" s="33">
        <f t="shared" si="1"/>
        <v>1</v>
      </c>
      <c r="L16" s="33">
        <f t="shared" si="1"/>
        <v>0</v>
      </c>
      <c r="M16" s="33">
        <f t="shared" si="1"/>
        <v>5</v>
      </c>
      <c r="N16" s="32">
        <f t="shared" si="1"/>
        <v>6521</v>
      </c>
      <c r="O16" s="31">
        <f t="shared" si="1"/>
        <v>516</v>
      </c>
      <c r="P16" s="31">
        <f t="shared" si="1"/>
        <v>1695</v>
      </c>
      <c r="Q16" s="31">
        <f t="shared" si="1"/>
        <v>2212</v>
      </c>
      <c r="R16" s="30">
        <f t="shared" si="1"/>
        <v>13918</v>
      </c>
    </row>
    <row r="17" spans="1:18" ht="15.75" thickBot="1" x14ac:dyDescent="0.3">
      <c r="A17" s="35" t="s">
        <v>31</v>
      </c>
      <c r="B17" s="34">
        <f t="shared" ref="B17:R17" si="2">B16/4</f>
        <v>1616</v>
      </c>
      <c r="C17" s="34">
        <f t="shared" si="2"/>
        <v>14</v>
      </c>
      <c r="D17" s="33">
        <f t="shared" si="2"/>
        <v>6.25</v>
      </c>
      <c r="E17" s="33">
        <f t="shared" si="2"/>
        <v>0.5</v>
      </c>
      <c r="F17" s="33">
        <f t="shared" si="2"/>
        <v>2</v>
      </c>
      <c r="G17" s="33">
        <f t="shared" si="2"/>
        <v>3.5</v>
      </c>
      <c r="H17" s="33">
        <f t="shared" si="2"/>
        <v>0.5</v>
      </c>
      <c r="I17" s="33">
        <f t="shared" si="2"/>
        <v>0</v>
      </c>
      <c r="J17" s="33">
        <f t="shared" si="2"/>
        <v>0</v>
      </c>
      <c r="K17" s="33">
        <f t="shared" si="2"/>
        <v>0.25</v>
      </c>
      <c r="L17" s="33">
        <f t="shared" si="2"/>
        <v>0</v>
      </c>
      <c r="M17" s="33">
        <f t="shared" si="2"/>
        <v>1.25</v>
      </c>
      <c r="N17" s="32">
        <f t="shared" si="2"/>
        <v>1630.25</v>
      </c>
      <c r="O17" s="31">
        <f t="shared" si="2"/>
        <v>129</v>
      </c>
      <c r="P17" s="31">
        <f t="shared" si="2"/>
        <v>423.75</v>
      </c>
      <c r="Q17" s="31">
        <f t="shared" si="2"/>
        <v>553</v>
      </c>
      <c r="R17" s="30">
        <f t="shared" si="2"/>
        <v>3479.5</v>
      </c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FB4E-4CA0-4803-A099-DF2791B4099C}">
  <sheetPr>
    <pageSetUpPr fitToPage="1"/>
  </sheetPr>
  <dimension ref="A1:R22"/>
  <sheetViews>
    <sheetView workbookViewId="0">
      <selection activeCell="O20" sqref="O20:R20"/>
    </sheetView>
  </sheetViews>
  <sheetFormatPr defaultRowHeight="15" x14ac:dyDescent="0.25"/>
  <cols>
    <col min="3" max="3" width="11.8554687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>
        <v>32</v>
      </c>
      <c r="C4" s="3">
        <v>0</v>
      </c>
      <c r="D4" s="4"/>
      <c r="E4" s="4"/>
      <c r="F4" s="4"/>
      <c r="G4" s="4"/>
      <c r="H4" s="4"/>
      <c r="I4" s="4"/>
      <c r="J4" s="4"/>
      <c r="K4" s="4"/>
      <c r="L4" s="4"/>
      <c r="M4" s="4"/>
      <c r="N4" s="5">
        <v>32</v>
      </c>
      <c r="O4" s="6">
        <v>10</v>
      </c>
      <c r="P4" s="6">
        <v>17</v>
      </c>
      <c r="Q4" s="6">
        <v>27</v>
      </c>
      <c r="R4" s="7">
        <v>59</v>
      </c>
    </row>
    <row r="5" spans="1:18" x14ac:dyDescent="0.25">
      <c r="A5" s="2" t="s">
        <v>20</v>
      </c>
      <c r="B5" s="3">
        <v>27</v>
      </c>
      <c r="C5" s="3">
        <v>0</v>
      </c>
      <c r="D5" s="4"/>
      <c r="E5" s="4"/>
      <c r="F5" s="4"/>
      <c r="G5" s="4"/>
      <c r="H5" s="4"/>
      <c r="I5" s="4"/>
      <c r="J5" s="4"/>
      <c r="K5" s="4"/>
      <c r="L5" s="4"/>
      <c r="M5" s="4"/>
      <c r="N5" s="5">
        <v>27</v>
      </c>
      <c r="O5" s="6">
        <v>4</v>
      </c>
      <c r="P5" s="6">
        <v>14</v>
      </c>
      <c r="Q5" s="6">
        <v>18</v>
      </c>
      <c r="R5" s="7">
        <v>45</v>
      </c>
    </row>
    <row r="6" spans="1:18" x14ac:dyDescent="0.25">
      <c r="A6" s="2" t="s">
        <v>21</v>
      </c>
      <c r="B6" s="3" t="s">
        <v>76</v>
      </c>
      <c r="C6" s="3" t="s">
        <v>77</v>
      </c>
      <c r="D6" s="4"/>
      <c r="E6" s="4"/>
      <c r="F6" s="4"/>
      <c r="G6" s="4"/>
      <c r="H6" s="4"/>
      <c r="I6" s="4"/>
      <c r="J6" s="4"/>
      <c r="K6" s="4"/>
      <c r="L6" s="4"/>
      <c r="M6" s="4"/>
      <c r="N6" s="5">
        <v>0</v>
      </c>
      <c r="O6" s="6"/>
      <c r="P6" s="6"/>
      <c r="Q6" s="6"/>
      <c r="R6" s="7"/>
    </row>
    <row r="7" spans="1:18" x14ac:dyDescent="0.25">
      <c r="A7" s="2" t="s">
        <v>22</v>
      </c>
      <c r="B7" s="3" t="s">
        <v>76</v>
      </c>
      <c r="C7" s="3" t="s">
        <v>77</v>
      </c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6"/>
      <c r="P7" s="6"/>
      <c r="Q7" s="6"/>
      <c r="R7" s="7"/>
    </row>
    <row r="8" spans="1:18" x14ac:dyDescent="0.25">
      <c r="A8" s="2" t="s">
        <v>23</v>
      </c>
      <c r="B8" s="3">
        <v>171</v>
      </c>
      <c r="C8" s="3"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5">
        <v>171</v>
      </c>
      <c r="O8" s="6">
        <v>43</v>
      </c>
      <c r="P8" s="6">
        <v>21</v>
      </c>
      <c r="Q8" s="6">
        <v>64</v>
      </c>
      <c r="R8" s="7">
        <v>235</v>
      </c>
    </row>
    <row r="9" spans="1:18" x14ac:dyDescent="0.25">
      <c r="A9" s="2" t="s">
        <v>24</v>
      </c>
      <c r="B9" s="3">
        <v>448</v>
      </c>
      <c r="C9" s="3"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5">
        <v>448</v>
      </c>
      <c r="O9" s="6">
        <v>19</v>
      </c>
      <c r="P9" s="6">
        <v>70</v>
      </c>
      <c r="Q9" s="6">
        <v>89</v>
      </c>
      <c r="R9" s="7"/>
    </row>
    <row r="10" spans="1:18" x14ac:dyDescent="0.25">
      <c r="A10" s="2" t="s">
        <v>25</v>
      </c>
      <c r="B10" s="3">
        <v>1322</v>
      </c>
      <c r="C10" s="3">
        <v>2</v>
      </c>
      <c r="D10" s="4">
        <v>2</v>
      </c>
      <c r="E10" s="4"/>
      <c r="F10" s="4"/>
      <c r="G10" s="4"/>
      <c r="H10" s="4"/>
      <c r="I10" s="4"/>
      <c r="J10" s="4"/>
      <c r="K10" s="4"/>
      <c r="L10" s="4"/>
      <c r="M10" s="4"/>
      <c r="N10" s="5">
        <v>1324</v>
      </c>
      <c r="O10" s="6">
        <v>25</v>
      </c>
      <c r="P10" s="6">
        <v>140</v>
      </c>
      <c r="Q10" s="6">
        <v>165</v>
      </c>
      <c r="R10" s="7">
        <v>1489</v>
      </c>
    </row>
    <row r="11" spans="1:18" x14ac:dyDescent="0.25">
      <c r="A11" s="2" t="s">
        <v>26</v>
      </c>
      <c r="B11" s="3">
        <v>1284</v>
      </c>
      <c r="C11" s="3">
        <v>15</v>
      </c>
      <c r="D11" s="4">
        <v>7</v>
      </c>
      <c r="E11" s="4"/>
      <c r="F11" s="4">
        <v>2</v>
      </c>
      <c r="G11" s="4">
        <v>2</v>
      </c>
      <c r="H11" s="4"/>
      <c r="I11" s="4"/>
      <c r="J11" s="4"/>
      <c r="K11" s="4">
        <v>4</v>
      </c>
      <c r="L11" s="4"/>
      <c r="M11" s="4"/>
      <c r="N11" s="5">
        <v>1299</v>
      </c>
      <c r="O11" s="6">
        <v>18</v>
      </c>
      <c r="P11" s="6">
        <v>82</v>
      </c>
      <c r="Q11" s="6">
        <v>100</v>
      </c>
      <c r="R11" s="7">
        <v>1399</v>
      </c>
    </row>
    <row r="12" spans="1:18" x14ac:dyDescent="0.25">
      <c r="A12" s="2" t="s">
        <v>27</v>
      </c>
      <c r="B12" s="3">
        <v>684</v>
      </c>
      <c r="C12" s="3">
        <v>8</v>
      </c>
      <c r="D12" s="4">
        <v>4</v>
      </c>
      <c r="E12" s="4">
        <v>2</v>
      </c>
      <c r="F12" s="4"/>
      <c r="G12" s="4"/>
      <c r="H12" s="4"/>
      <c r="I12" s="4"/>
      <c r="J12" s="4"/>
      <c r="K12" s="4"/>
      <c r="L12" s="4"/>
      <c r="M12" s="4">
        <v>2</v>
      </c>
      <c r="N12" s="5">
        <v>692</v>
      </c>
      <c r="O12" s="6">
        <v>87</v>
      </c>
      <c r="P12" s="6">
        <v>35</v>
      </c>
      <c r="Q12" s="6">
        <v>122</v>
      </c>
      <c r="R12" s="7">
        <v>814</v>
      </c>
    </row>
    <row r="13" spans="1:18" x14ac:dyDescent="0.25">
      <c r="A13" s="2" t="s">
        <v>28</v>
      </c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6"/>
      <c r="P13" s="6"/>
      <c r="Q13" s="6"/>
      <c r="R13" s="7"/>
    </row>
    <row r="14" spans="1:18" x14ac:dyDescent="0.25">
      <c r="A14" s="2" t="s">
        <v>29</v>
      </c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6"/>
      <c r="P14" s="6"/>
      <c r="Q14" s="6"/>
      <c r="R14" s="7"/>
    </row>
    <row r="15" spans="1:18" ht="15.75" thickBot="1" x14ac:dyDescent="0.3">
      <c r="A15" s="8" t="s">
        <v>30</v>
      </c>
      <c r="B15" s="9"/>
      <c r="C15" s="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/>
      <c r="O15" s="11"/>
      <c r="P15" s="11"/>
      <c r="Q15" s="6"/>
      <c r="R15" s="7"/>
    </row>
    <row r="16" spans="1:18" ht="15.75" thickBot="1" x14ac:dyDescent="0.3">
      <c r="A16" s="12" t="s">
        <v>18</v>
      </c>
      <c r="B16" s="13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6"/>
      <c r="P16" s="16"/>
      <c r="Q16" s="16"/>
      <c r="R16" s="17"/>
    </row>
    <row r="17" spans="1:18" ht="15.75" thickBot="1" x14ac:dyDescent="0.3">
      <c r="A17" s="12" t="s">
        <v>31</v>
      </c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6"/>
      <c r="P17" s="16"/>
      <c r="Q17" s="16"/>
      <c r="R17" s="17"/>
    </row>
    <row r="19" spans="1:18" x14ac:dyDescent="0.25">
      <c r="A19" s="18"/>
    </row>
    <row r="20" spans="1:18" x14ac:dyDescent="0.25">
      <c r="A20" s="18" t="s">
        <v>78</v>
      </c>
      <c r="B20">
        <f>SUM(B9:B12)</f>
        <v>3738</v>
      </c>
      <c r="C20">
        <f t="shared" ref="C20:R20" si="0">SUM(C9:C12)</f>
        <v>25</v>
      </c>
      <c r="D20">
        <f t="shared" si="0"/>
        <v>13</v>
      </c>
      <c r="E20">
        <f t="shared" si="0"/>
        <v>2</v>
      </c>
      <c r="F20">
        <f t="shared" si="0"/>
        <v>2</v>
      </c>
      <c r="G20">
        <f t="shared" si="0"/>
        <v>2</v>
      </c>
      <c r="H20">
        <f t="shared" si="0"/>
        <v>0</v>
      </c>
      <c r="I20">
        <f t="shared" si="0"/>
        <v>0</v>
      </c>
      <c r="J20">
        <f t="shared" si="0"/>
        <v>0</v>
      </c>
      <c r="K20">
        <f t="shared" si="0"/>
        <v>4</v>
      </c>
      <c r="L20">
        <f t="shared" si="0"/>
        <v>0</v>
      </c>
      <c r="M20">
        <f t="shared" si="0"/>
        <v>2</v>
      </c>
      <c r="N20">
        <f t="shared" si="0"/>
        <v>3763</v>
      </c>
      <c r="O20">
        <f t="shared" si="0"/>
        <v>149</v>
      </c>
      <c r="P20">
        <f t="shared" si="0"/>
        <v>327</v>
      </c>
      <c r="Q20">
        <f t="shared" si="0"/>
        <v>476</v>
      </c>
      <c r="R20">
        <f t="shared" si="0"/>
        <v>3702</v>
      </c>
    </row>
    <row r="21" spans="1:18" x14ac:dyDescent="0.25">
      <c r="A21" s="19"/>
    </row>
    <row r="22" spans="1:18" x14ac:dyDescent="0.25">
      <c r="A22" s="19"/>
    </row>
  </sheetData>
  <mergeCells count="17">
    <mergeCell ref="A1:A3"/>
    <mergeCell ref="B1:N1"/>
    <mergeCell ref="O1:Q2"/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F6FD-F4DF-4F5B-BD2B-FFF31FC44FEA}">
  <sheetPr>
    <pageSetUpPr fitToPage="1"/>
  </sheetPr>
  <dimension ref="A1:R23"/>
  <sheetViews>
    <sheetView topLeftCell="B1" workbookViewId="0">
      <selection activeCell="B22" sqref="B22:M22"/>
    </sheetView>
  </sheetViews>
  <sheetFormatPr defaultRowHeight="15" x14ac:dyDescent="0.25"/>
  <cols>
    <col min="3" max="3" width="11.8554687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7"/>
    </row>
    <row r="5" spans="1:18" x14ac:dyDescent="0.25">
      <c r="A5" s="2" t="s">
        <v>20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/>
      <c r="P5" s="6"/>
      <c r="Q5" s="6"/>
      <c r="R5" s="7"/>
    </row>
    <row r="6" spans="1:18" x14ac:dyDescent="0.25">
      <c r="A6" s="2" t="s">
        <v>21</v>
      </c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6"/>
      <c r="P6" s="6"/>
      <c r="Q6" s="6"/>
      <c r="R6" s="7"/>
    </row>
    <row r="7" spans="1:18" x14ac:dyDescent="0.25">
      <c r="A7" s="2" t="s">
        <v>22</v>
      </c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6"/>
      <c r="P7" s="6"/>
      <c r="Q7" s="6"/>
      <c r="R7" s="7"/>
    </row>
    <row r="8" spans="1:18" x14ac:dyDescent="0.25">
      <c r="A8" s="2" t="s">
        <v>79</v>
      </c>
      <c r="B8" s="3">
        <v>453</v>
      </c>
      <c r="C8" s="3"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5">
        <f>SUM(B8:M8)</f>
        <v>453</v>
      </c>
      <c r="O8" s="6"/>
      <c r="P8" s="6"/>
      <c r="Q8" s="6"/>
      <c r="R8" s="7"/>
    </row>
    <row r="9" spans="1:18" x14ac:dyDescent="0.25">
      <c r="A9" s="2" t="s">
        <v>24</v>
      </c>
      <c r="B9" s="3">
        <v>1032</v>
      </c>
      <c r="C9" s="3">
        <v>6</v>
      </c>
      <c r="D9" s="4"/>
      <c r="E9" s="4">
        <v>6</v>
      </c>
      <c r="F9" s="4"/>
      <c r="G9" s="4"/>
      <c r="H9" s="4"/>
      <c r="I9" s="4"/>
      <c r="J9" s="4"/>
      <c r="K9" s="4"/>
      <c r="L9" s="4"/>
      <c r="M9" s="4"/>
      <c r="N9" s="5">
        <f>SUM(B9:M9)</f>
        <v>1044</v>
      </c>
      <c r="O9" s="6"/>
      <c r="P9" s="6"/>
      <c r="Q9" s="6"/>
      <c r="R9" s="7"/>
    </row>
    <row r="10" spans="1:18" x14ac:dyDescent="0.25">
      <c r="A10" s="2" t="s">
        <v>25</v>
      </c>
      <c r="B10" s="3">
        <v>1767</v>
      </c>
      <c r="C10" s="3">
        <v>16</v>
      </c>
      <c r="D10" s="4">
        <v>4</v>
      </c>
      <c r="E10" s="4">
        <v>5</v>
      </c>
      <c r="F10" s="4">
        <v>2</v>
      </c>
      <c r="G10" s="4"/>
      <c r="H10" s="4"/>
      <c r="I10" s="4"/>
      <c r="J10" s="4"/>
      <c r="K10" s="4">
        <v>5</v>
      </c>
      <c r="L10" s="4"/>
      <c r="M10" s="4"/>
      <c r="N10" s="5">
        <f>SUM(B10:M10)</f>
        <v>1799</v>
      </c>
      <c r="O10" s="6"/>
      <c r="P10" s="6"/>
      <c r="Q10" s="6"/>
      <c r="R10" s="7"/>
    </row>
    <row r="11" spans="1:18" x14ac:dyDescent="0.25">
      <c r="A11" s="2" t="s">
        <v>26</v>
      </c>
      <c r="B11" s="3">
        <v>1603</v>
      </c>
      <c r="C11" s="3">
        <v>17</v>
      </c>
      <c r="D11" s="4">
        <v>6</v>
      </c>
      <c r="E11" s="4">
        <v>1</v>
      </c>
      <c r="F11" s="4">
        <v>1</v>
      </c>
      <c r="G11" s="4"/>
      <c r="H11" s="4"/>
      <c r="I11" s="4"/>
      <c r="J11" s="4"/>
      <c r="K11" s="4">
        <v>9</v>
      </c>
      <c r="L11" s="4"/>
      <c r="M11" s="4"/>
      <c r="N11" s="5">
        <f>SUM(B11:M11)</f>
        <v>1637</v>
      </c>
      <c r="O11" s="6"/>
      <c r="P11" s="6"/>
      <c r="Q11" s="6"/>
      <c r="R11" s="7"/>
    </row>
    <row r="12" spans="1:18" x14ac:dyDescent="0.25">
      <c r="A12" s="2" t="s">
        <v>27</v>
      </c>
      <c r="B12" s="3">
        <v>1055</v>
      </c>
      <c r="C12" s="3">
        <v>8</v>
      </c>
      <c r="D12" s="4">
        <v>1</v>
      </c>
      <c r="E12" s="4">
        <v>3</v>
      </c>
      <c r="F12" s="4"/>
      <c r="G12" s="4"/>
      <c r="H12" s="4"/>
      <c r="I12" s="4"/>
      <c r="J12" s="4"/>
      <c r="K12" s="4">
        <v>4</v>
      </c>
      <c r="L12" s="4"/>
      <c r="M12" s="4"/>
      <c r="N12" s="5">
        <f>SUM(B12:M12)</f>
        <v>1071</v>
      </c>
      <c r="O12" s="6"/>
      <c r="P12" s="6"/>
      <c r="Q12" s="6"/>
      <c r="R12" s="7"/>
    </row>
    <row r="13" spans="1:18" x14ac:dyDescent="0.25">
      <c r="A13" s="2" t="s">
        <v>28</v>
      </c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6"/>
      <c r="P13" s="6"/>
      <c r="Q13" s="6"/>
      <c r="R13" s="7"/>
    </row>
    <row r="14" spans="1:18" x14ac:dyDescent="0.25">
      <c r="A14" s="2" t="s">
        <v>29</v>
      </c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6"/>
      <c r="P14" s="6"/>
      <c r="Q14" s="6"/>
      <c r="R14" s="7"/>
    </row>
    <row r="15" spans="1:18" ht="15.75" thickBot="1" x14ac:dyDescent="0.3">
      <c r="A15" s="8" t="s">
        <v>30</v>
      </c>
      <c r="B15" s="9"/>
      <c r="C15" s="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/>
      <c r="O15" s="11"/>
      <c r="P15" s="11"/>
      <c r="Q15" s="6"/>
      <c r="R15" s="7"/>
    </row>
    <row r="16" spans="1:18" ht="15.75" thickBot="1" x14ac:dyDescent="0.3">
      <c r="A16" s="12" t="s">
        <v>18</v>
      </c>
      <c r="B16" s="13">
        <f>SUM(B4:B15)</f>
        <v>5910</v>
      </c>
      <c r="C16" s="13">
        <f>SUM(C4:C15)</f>
        <v>47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6"/>
      <c r="P16" s="16"/>
      <c r="Q16" s="16"/>
      <c r="R16" s="17"/>
    </row>
    <row r="17" spans="1:18" ht="15.75" thickBot="1" x14ac:dyDescent="0.3">
      <c r="A17" s="12" t="s">
        <v>31</v>
      </c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6"/>
      <c r="P17" s="16"/>
      <c r="Q17" s="16"/>
      <c r="R17" s="17"/>
    </row>
    <row r="18" spans="1:18" x14ac:dyDescent="0.25">
      <c r="O18" s="211" t="s">
        <v>80</v>
      </c>
    </row>
    <row r="19" spans="1:18" x14ac:dyDescent="0.25">
      <c r="A19" s="212" t="s">
        <v>81</v>
      </c>
    </row>
    <row r="20" spans="1:18" x14ac:dyDescent="0.25">
      <c r="A20" s="18" t="s">
        <v>82</v>
      </c>
      <c r="D20">
        <v>5100</v>
      </c>
    </row>
    <row r="21" spans="1:18" x14ac:dyDescent="0.25">
      <c r="A21" s="19"/>
    </row>
    <row r="22" spans="1:18" x14ac:dyDescent="0.25">
      <c r="A22" s="19"/>
      <c r="B22">
        <f>SUM(B9:B12)</f>
        <v>5457</v>
      </c>
      <c r="C22">
        <f t="shared" ref="C22:N22" si="0">SUM(C9:C12)</f>
        <v>47</v>
      </c>
      <c r="D22">
        <f t="shared" si="0"/>
        <v>11</v>
      </c>
      <c r="E22">
        <f t="shared" si="0"/>
        <v>15</v>
      </c>
      <c r="F22">
        <f t="shared" si="0"/>
        <v>3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18</v>
      </c>
      <c r="L22">
        <f t="shared" si="0"/>
        <v>0</v>
      </c>
      <c r="M22">
        <f t="shared" si="0"/>
        <v>0</v>
      </c>
      <c r="N22">
        <f t="shared" si="0"/>
        <v>5551</v>
      </c>
    </row>
    <row r="23" spans="1:18" x14ac:dyDescent="0.25">
      <c r="A23" t="s">
        <v>83</v>
      </c>
    </row>
  </sheetData>
  <mergeCells count="17">
    <mergeCell ref="A1:A3"/>
    <mergeCell ref="B1:N1"/>
    <mergeCell ref="O1:Q2"/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C3DE-CAA4-4F0F-8A2E-46AF3625B64C}">
  <sheetPr>
    <pageSetUpPr fitToPage="1"/>
  </sheetPr>
  <dimension ref="A1:R22"/>
  <sheetViews>
    <sheetView workbookViewId="0">
      <selection activeCell="R9" sqref="R9:R12"/>
    </sheetView>
  </sheetViews>
  <sheetFormatPr defaultRowHeight="15" x14ac:dyDescent="0.25"/>
  <cols>
    <col min="3" max="3" width="11.8554687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>
        <v>0</v>
      </c>
      <c r="C4" s="3">
        <v>0</v>
      </c>
      <c r="D4" s="4"/>
      <c r="E4" s="4"/>
      <c r="F4" s="4"/>
      <c r="G4" s="4"/>
      <c r="H4" s="4"/>
      <c r="I4" s="4"/>
      <c r="J4" s="4"/>
      <c r="K4" s="4"/>
      <c r="L4" s="4"/>
      <c r="M4" s="4"/>
      <c r="N4" s="5">
        <v>0</v>
      </c>
      <c r="O4" s="6">
        <v>96</v>
      </c>
      <c r="P4" s="6">
        <v>60</v>
      </c>
      <c r="Q4" s="6">
        <f t="shared" ref="Q4:Q15" si="0">SUM(O4+P4)</f>
        <v>156</v>
      </c>
      <c r="R4" s="7">
        <f t="shared" ref="R4:R15" si="1">SUM(N4+Q4)</f>
        <v>156</v>
      </c>
    </row>
    <row r="5" spans="1:18" x14ac:dyDescent="0.25">
      <c r="A5" s="2" t="s">
        <v>20</v>
      </c>
      <c r="B5" s="3">
        <v>0</v>
      </c>
      <c r="C5" s="3">
        <v>0</v>
      </c>
      <c r="D5" s="4"/>
      <c r="E5" s="4"/>
      <c r="F5" s="4"/>
      <c r="G5" s="4"/>
      <c r="H5" s="4"/>
      <c r="I5" s="4"/>
      <c r="J5" s="4"/>
      <c r="K5" s="4"/>
      <c r="L5" s="4"/>
      <c r="M5" s="4"/>
      <c r="N5" s="5">
        <v>0</v>
      </c>
      <c r="O5" s="6">
        <v>112</v>
      </c>
      <c r="P5" s="6">
        <v>71</v>
      </c>
      <c r="Q5" s="6">
        <f t="shared" si="0"/>
        <v>183</v>
      </c>
      <c r="R5" s="7">
        <f t="shared" si="1"/>
        <v>183</v>
      </c>
    </row>
    <row r="6" spans="1:18" x14ac:dyDescent="0.25">
      <c r="A6" s="2" t="s">
        <v>21</v>
      </c>
      <c r="B6" s="3">
        <v>0</v>
      </c>
      <c r="C6" s="3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5">
        <v>0</v>
      </c>
      <c r="O6" s="6">
        <v>111</v>
      </c>
      <c r="P6" s="6">
        <v>72</v>
      </c>
      <c r="Q6" s="6">
        <f t="shared" si="0"/>
        <v>183</v>
      </c>
      <c r="R6" s="7">
        <f t="shared" si="1"/>
        <v>183</v>
      </c>
    </row>
    <row r="7" spans="1:18" x14ac:dyDescent="0.25">
      <c r="A7" s="2" t="s">
        <v>22</v>
      </c>
      <c r="B7" s="3">
        <v>0</v>
      </c>
      <c r="C7" s="3"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5">
        <v>0</v>
      </c>
      <c r="O7" s="6">
        <v>94</v>
      </c>
      <c r="P7" s="6">
        <v>67</v>
      </c>
      <c r="Q7" s="6">
        <f t="shared" si="0"/>
        <v>161</v>
      </c>
      <c r="R7" s="7">
        <f t="shared" si="1"/>
        <v>161</v>
      </c>
    </row>
    <row r="8" spans="1:18" x14ac:dyDescent="0.25">
      <c r="A8" s="2" t="s">
        <v>23</v>
      </c>
      <c r="B8" s="3">
        <v>1975</v>
      </c>
      <c r="C8" s="3">
        <f t="shared" ref="C8:C15" si="2">SUM(D8+E8+F8+G8+H8+I8+J8+K8+L8+M8)</f>
        <v>5</v>
      </c>
      <c r="D8" s="4">
        <v>2</v>
      </c>
      <c r="E8" s="4">
        <v>1</v>
      </c>
      <c r="F8" s="4"/>
      <c r="G8" s="4"/>
      <c r="H8" s="4"/>
      <c r="I8" s="4"/>
      <c r="J8" s="4"/>
      <c r="K8" s="4"/>
      <c r="L8" s="4">
        <v>2</v>
      </c>
      <c r="M8" s="4"/>
      <c r="N8" s="5">
        <f t="shared" ref="N8:N15" si="3">SUM(B8+C8)</f>
        <v>1980</v>
      </c>
      <c r="O8" s="6">
        <v>304</v>
      </c>
      <c r="P8" s="6">
        <v>304</v>
      </c>
      <c r="Q8" s="6">
        <f t="shared" si="0"/>
        <v>608</v>
      </c>
      <c r="R8" s="7">
        <f t="shared" si="1"/>
        <v>2588</v>
      </c>
    </row>
    <row r="9" spans="1:18" x14ac:dyDescent="0.25">
      <c r="A9" s="2" t="s">
        <v>24</v>
      </c>
      <c r="B9" s="3">
        <v>6413</v>
      </c>
      <c r="C9" s="3">
        <f t="shared" si="2"/>
        <v>45</v>
      </c>
      <c r="D9" s="4">
        <v>7</v>
      </c>
      <c r="E9" s="4">
        <v>2</v>
      </c>
      <c r="F9" s="4">
        <v>27</v>
      </c>
      <c r="G9" s="4"/>
      <c r="H9" s="4"/>
      <c r="I9" s="4">
        <v>1</v>
      </c>
      <c r="J9" s="4"/>
      <c r="K9" s="4">
        <v>8</v>
      </c>
      <c r="L9" s="4"/>
      <c r="M9" s="4"/>
      <c r="N9" s="5">
        <f t="shared" si="3"/>
        <v>6458</v>
      </c>
      <c r="O9" s="6">
        <v>290</v>
      </c>
      <c r="P9" s="6">
        <v>309</v>
      </c>
      <c r="Q9" s="6">
        <f t="shared" si="0"/>
        <v>599</v>
      </c>
      <c r="R9" s="7">
        <f t="shared" si="1"/>
        <v>7057</v>
      </c>
    </row>
    <row r="10" spans="1:18" x14ac:dyDescent="0.25">
      <c r="A10" s="2" t="s">
        <v>25</v>
      </c>
      <c r="B10" s="3">
        <v>17264</v>
      </c>
      <c r="C10" s="3">
        <f t="shared" si="2"/>
        <v>358</v>
      </c>
      <c r="D10" s="4">
        <v>35</v>
      </c>
      <c r="E10" s="4">
        <v>60</v>
      </c>
      <c r="F10" s="4">
        <v>231</v>
      </c>
      <c r="G10" s="4">
        <v>9</v>
      </c>
      <c r="H10" s="4">
        <v>4</v>
      </c>
      <c r="I10" s="4"/>
      <c r="J10" s="4"/>
      <c r="K10" s="4">
        <v>19</v>
      </c>
      <c r="L10" s="4"/>
      <c r="M10" s="4"/>
      <c r="N10" s="5">
        <f t="shared" si="3"/>
        <v>17622</v>
      </c>
      <c r="O10" s="6">
        <v>212</v>
      </c>
      <c r="P10" s="6">
        <v>308</v>
      </c>
      <c r="Q10" s="6">
        <f t="shared" si="0"/>
        <v>520</v>
      </c>
      <c r="R10" s="7">
        <f t="shared" si="1"/>
        <v>18142</v>
      </c>
    </row>
    <row r="11" spans="1:18" x14ac:dyDescent="0.25">
      <c r="A11" s="2" t="s">
        <v>26</v>
      </c>
      <c r="B11" s="3">
        <v>17478</v>
      </c>
      <c r="C11" s="3">
        <f t="shared" si="2"/>
        <v>465</v>
      </c>
      <c r="D11" s="4">
        <v>81</v>
      </c>
      <c r="E11" s="4">
        <v>54</v>
      </c>
      <c r="F11" s="4">
        <v>266</v>
      </c>
      <c r="G11" s="4">
        <v>5</v>
      </c>
      <c r="H11" s="4">
        <v>9</v>
      </c>
      <c r="I11" s="4"/>
      <c r="J11" s="4"/>
      <c r="K11" s="4">
        <v>28</v>
      </c>
      <c r="L11" s="4">
        <v>1</v>
      </c>
      <c r="M11" s="4">
        <v>21</v>
      </c>
      <c r="N11" s="5">
        <f t="shared" si="3"/>
        <v>17943</v>
      </c>
      <c r="O11" s="6">
        <v>241</v>
      </c>
      <c r="P11" s="6">
        <v>396</v>
      </c>
      <c r="Q11" s="6">
        <f t="shared" si="0"/>
        <v>637</v>
      </c>
      <c r="R11" s="7">
        <f t="shared" si="1"/>
        <v>18580</v>
      </c>
    </row>
    <row r="12" spans="1:18" x14ac:dyDescent="0.25">
      <c r="A12" s="2" t="s">
        <v>27</v>
      </c>
      <c r="B12" s="3">
        <v>7471</v>
      </c>
      <c r="C12" s="3">
        <f t="shared" si="2"/>
        <v>371</v>
      </c>
      <c r="D12" s="4">
        <v>81</v>
      </c>
      <c r="E12" s="4">
        <v>49</v>
      </c>
      <c r="F12" s="4">
        <v>192</v>
      </c>
      <c r="G12" s="4"/>
      <c r="H12" s="4">
        <v>10</v>
      </c>
      <c r="I12" s="4"/>
      <c r="J12" s="4"/>
      <c r="K12" s="4">
        <v>8</v>
      </c>
      <c r="L12" s="4"/>
      <c r="M12" s="4">
        <v>31</v>
      </c>
      <c r="N12" s="5">
        <f t="shared" si="3"/>
        <v>7842</v>
      </c>
      <c r="O12" s="6">
        <v>232</v>
      </c>
      <c r="P12" s="6">
        <v>439</v>
      </c>
      <c r="Q12" s="6">
        <f t="shared" si="0"/>
        <v>671</v>
      </c>
      <c r="R12" s="7">
        <f t="shared" si="1"/>
        <v>8513</v>
      </c>
    </row>
    <row r="13" spans="1:18" x14ac:dyDescent="0.25">
      <c r="A13" s="2" t="s">
        <v>28</v>
      </c>
      <c r="B13" s="3"/>
      <c r="C13" s="3">
        <f t="shared" si="2"/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f t="shared" si="3"/>
        <v>0</v>
      </c>
      <c r="O13" s="6"/>
      <c r="P13" s="6"/>
      <c r="Q13" s="6">
        <f t="shared" si="0"/>
        <v>0</v>
      </c>
      <c r="R13" s="7">
        <f t="shared" si="1"/>
        <v>0</v>
      </c>
    </row>
    <row r="14" spans="1:18" x14ac:dyDescent="0.25">
      <c r="A14" s="2" t="s">
        <v>29</v>
      </c>
      <c r="B14" s="3"/>
      <c r="C14" s="3">
        <f t="shared" si="2"/>
        <v>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f t="shared" si="3"/>
        <v>0</v>
      </c>
      <c r="O14" s="6"/>
      <c r="P14" s="6"/>
      <c r="Q14" s="6">
        <f t="shared" si="0"/>
        <v>0</v>
      </c>
      <c r="R14" s="7">
        <f t="shared" si="1"/>
        <v>0</v>
      </c>
    </row>
    <row r="15" spans="1:18" ht="15.75" thickBot="1" x14ac:dyDescent="0.3">
      <c r="A15" s="8" t="s">
        <v>30</v>
      </c>
      <c r="B15" s="9"/>
      <c r="C15" s="3">
        <f t="shared" si="2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>
        <f t="shared" si="3"/>
        <v>0</v>
      </c>
      <c r="O15" s="11"/>
      <c r="P15" s="11"/>
      <c r="Q15" s="6">
        <f t="shared" si="0"/>
        <v>0</v>
      </c>
      <c r="R15" s="7">
        <f t="shared" si="1"/>
        <v>0</v>
      </c>
    </row>
    <row r="16" spans="1:18" ht="15.75" thickBot="1" x14ac:dyDescent="0.3">
      <c r="A16" s="12" t="s">
        <v>18</v>
      </c>
      <c r="B16" s="13">
        <f>SUM(B4:B15)</f>
        <v>50601</v>
      </c>
      <c r="C16" s="13">
        <f t="shared" ref="C16:R16" si="4">SUM(C4:C15)</f>
        <v>1244</v>
      </c>
      <c r="D16" s="13">
        <f t="shared" si="4"/>
        <v>206</v>
      </c>
      <c r="E16" s="13">
        <f t="shared" si="4"/>
        <v>166</v>
      </c>
      <c r="F16" s="13">
        <f t="shared" si="4"/>
        <v>716</v>
      </c>
      <c r="G16" s="13">
        <f t="shared" si="4"/>
        <v>14</v>
      </c>
      <c r="H16" s="13">
        <f t="shared" si="4"/>
        <v>23</v>
      </c>
      <c r="I16" s="13">
        <f t="shared" si="4"/>
        <v>1</v>
      </c>
      <c r="J16" s="13">
        <f t="shared" si="4"/>
        <v>0</v>
      </c>
      <c r="K16" s="13">
        <f t="shared" si="4"/>
        <v>63</v>
      </c>
      <c r="L16" s="13">
        <f t="shared" si="4"/>
        <v>3</v>
      </c>
      <c r="M16" s="13">
        <f t="shared" si="4"/>
        <v>52</v>
      </c>
      <c r="N16" s="13">
        <f t="shared" si="4"/>
        <v>51845</v>
      </c>
      <c r="O16" s="13">
        <f t="shared" si="4"/>
        <v>1692</v>
      </c>
      <c r="P16" s="13">
        <f t="shared" si="4"/>
        <v>2026</v>
      </c>
      <c r="Q16" s="13">
        <f t="shared" si="4"/>
        <v>3718</v>
      </c>
      <c r="R16" s="13">
        <f t="shared" si="4"/>
        <v>55563</v>
      </c>
    </row>
    <row r="17" spans="1:18" ht="15.75" thickBot="1" x14ac:dyDescent="0.3">
      <c r="A17" s="12" t="s">
        <v>31</v>
      </c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6"/>
      <c r="P17" s="16"/>
      <c r="Q17" s="16"/>
      <c r="R17" s="17"/>
    </row>
    <row r="19" spans="1:18" x14ac:dyDescent="0.25">
      <c r="A19" s="18"/>
    </row>
    <row r="20" spans="1:18" x14ac:dyDescent="0.25">
      <c r="A20" s="18"/>
    </row>
    <row r="21" spans="1:18" x14ac:dyDescent="0.25">
      <c r="A21" s="19"/>
    </row>
    <row r="22" spans="1:18" x14ac:dyDescent="0.25">
      <c r="A22" s="19"/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F9A83-DC37-4C13-9A61-93D571E2B774}">
  <sheetPr>
    <pageSetUpPr fitToPage="1"/>
  </sheetPr>
  <dimension ref="A1:R22"/>
  <sheetViews>
    <sheetView workbookViewId="0">
      <selection activeCell="D24" sqref="D24"/>
    </sheetView>
  </sheetViews>
  <sheetFormatPr defaultRowHeight="15" x14ac:dyDescent="0.25"/>
  <cols>
    <col min="3" max="3" width="11.8554687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/>
      <c r="C4" s="3">
        <f>SUM(D4:M4)</f>
        <v>0</v>
      </c>
      <c r="D4" s="4"/>
      <c r="E4" s="4"/>
      <c r="F4" s="4"/>
      <c r="G4" s="4"/>
      <c r="H4" s="4"/>
      <c r="I4" s="4"/>
      <c r="J4" s="4"/>
      <c r="K4" s="4"/>
      <c r="L4" s="4"/>
      <c r="M4" s="4"/>
      <c r="N4" s="5">
        <f>SUM(B4:M4)</f>
        <v>0</v>
      </c>
      <c r="O4" s="6"/>
      <c r="P4" s="6"/>
      <c r="Q4" s="6"/>
      <c r="R4" s="7"/>
    </row>
    <row r="5" spans="1:18" x14ac:dyDescent="0.25">
      <c r="A5" s="2" t="s">
        <v>20</v>
      </c>
      <c r="B5" s="3"/>
      <c r="C5" s="3">
        <f t="shared" ref="C5:C15" si="0">SUM(D5:M5)</f>
        <v>0</v>
      </c>
      <c r="D5" s="4"/>
      <c r="E5" s="4"/>
      <c r="F5" s="4"/>
      <c r="G5" s="4"/>
      <c r="H5" s="4"/>
      <c r="I5" s="4"/>
      <c r="J5" s="4"/>
      <c r="K5" s="4"/>
      <c r="L5" s="4"/>
      <c r="M5" s="4"/>
      <c r="N5" s="5">
        <f t="shared" ref="N5:N17" si="1">SUM(B5:M5)</f>
        <v>0</v>
      </c>
      <c r="O5" s="6"/>
      <c r="P5" s="6"/>
      <c r="Q5" s="6"/>
      <c r="R5" s="7"/>
    </row>
    <row r="6" spans="1:18" x14ac:dyDescent="0.25">
      <c r="A6" s="2" t="s">
        <v>21</v>
      </c>
      <c r="B6" s="3"/>
      <c r="C6" s="3">
        <f t="shared" si="0"/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5">
        <f t="shared" si="1"/>
        <v>0</v>
      </c>
      <c r="O6" s="6"/>
      <c r="P6" s="6"/>
      <c r="Q6" s="6"/>
      <c r="R6" s="7"/>
    </row>
    <row r="7" spans="1:18" x14ac:dyDescent="0.25">
      <c r="A7" s="2" t="s">
        <v>22</v>
      </c>
      <c r="B7" s="3"/>
      <c r="C7" s="3">
        <f t="shared" si="0"/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5">
        <f t="shared" si="1"/>
        <v>0</v>
      </c>
      <c r="O7" s="6"/>
      <c r="P7" s="6"/>
      <c r="Q7" s="6"/>
      <c r="R7" s="7"/>
    </row>
    <row r="8" spans="1:18" x14ac:dyDescent="0.25">
      <c r="A8" s="2" t="s">
        <v>23</v>
      </c>
      <c r="B8" s="3">
        <v>322</v>
      </c>
      <c r="C8" s="3">
        <f t="shared" si="0"/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5">
        <f t="shared" si="1"/>
        <v>322</v>
      </c>
      <c r="O8" s="6"/>
      <c r="P8" s="6"/>
      <c r="Q8" s="6"/>
      <c r="R8" s="7"/>
    </row>
    <row r="9" spans="1:18" x14ac:dyDescent="0.25">
      <c r="A9" s="2" t="s">
        <v>24</v>
      </c>
      <c r="B9" s="3">
        <v>757</v>
      </c>
      <c r="C9" s="3">
        <f t="shared" si="0"/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5">
        <f t="shared" si="1"/>
        <v>757</v>
      </c>
      <c r="O9" s="6"/>
      <c r="P9" s="6"/>
      <c r="Q9" s="6"/>
      <c r="R9" s="7"/>
    </row>
    <row r="10" spans="1:18" x14ac:dyDescent="0.25">
      <c r="A10" s="2" t="s">
        <v>25</v>
      </c>
      <c r="B10" s="3">
        <v>3917</v>
      </c>
      <c r="C10" s="3">
        <f t="shared" si="0"/>
        <v>18</v>
      </c>
      <c r="D10" s="4">
        <v>9</v>
      </c>
      <c r="E10" s="4"/>
      <c r="F10" s="4">
        <v>1</v>
      </c>
      <c r="G10" s="4"/>
      <c r="H10" s="4"/>
      <c r="I10" s="4"/>
      <c r="J10" s="4"/>
      <c r="K10" s="4">
        <v>2</v>
      </c>
      <c r="L10" s="4"/>
      <c r="M10" s="4">
        <v>6</v>
      </c>
      <c r="N10" s="5">
        <f t="shared" si="1"/>
        <v>3953</v>
      </c>
      <c r="O10" s="6"/>
      <c r="P10" s="6"/>
      <c r="Q10" s="6"/>
      <c r="R10" s="7"/>
    </row>
    <row r="11" spans="1:18" x14ac:dyDescent="0.25">
      <c r="A11" s="2" t="s">
        <v>26</v>
      </c>
      <c r="B11" s="3">
        <v>2269</v>
      </c>
      <c r="C11" s="3">
        <f t="shared" si="0"/>
        <v>40</v>
      </c>
      <c r="D11" s="4">
        <v>13</v>
      </c>
      <c r="E11" s="4"/>
      <c r="F11" s="4">
        <v>2</v>
      </c>
      <c r="G11" s="4">
        <v>19</v>
      </c>
      <c r="H11" s="4">
        <v>4</v>
      </c>
      <c r="I11" s="4"/>
      <c r="J11" s="4"/>
      <c r="K11" s="4">
        <v>1</v>
      </c>
      <c r="L11" s="4"/>
      <c r="M11" s="4">
        <v>1</v>
      </c>
      <c r="N11" s="5">
        <f t="shared" si="1"/>
        <v>2349</v>
      </c>
      <c r="O11" s="6"/>
      <c r="P11" s="6"/>
      <c r="Q11" s="6"/>
      <c r="R11" s="7"/>
    </row>
    <row r="12" spans="1:18" x14ac:dyDescent="0.25">
      <c r="A12" s="2" t="s">
        <v>27</v>
      </c>
      <c r="B12" s="3">
        <v>441</v>
      </c>
      <c r="C12" s="3">
        <f t="shared" si="0"/>
        <v>2</v>
      </c>
      <c r="D12" s="4"/>
      <c r="E12" s="4"/>
      <c r="F12" s="4"/>
      <c r="G12" s="4">
        <v>2</v>
      </c>
      <c r="H12" s="4"/>
      <c r="I12" s="4"/>
      <c r="J12" s="4"/>
      <c r="K12" s="4"/>
      <c r="L12" s="4"/>
      <c r="M12" s="4"/>
      <c r="N12" s="5">
        <f t="shared" si="1"/>
        <v>445</v>
      </c>
      <c r="O12" s="6"/>
      <c r="P12" s="6"/>
      <c r="Q12" s="6"/>
      <c r="R12" s="7"/>
    </row>
    <row r="13" spans="1:18" x14ac:dyDescent="0.25">
      <c r="A13" s="2" t="s">
        <v>28</v>
      </c>
      <c r="B13" s="3"/>
      <c r="C13" s="3">
        <f t="shared" si="0"/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f t="shared" si="1"/>
        <v>0</v>
      </c>
      <c r="O13" s="6"/>
      <c r="P13" s="6"/>
      <c r="Q13" s="6"/>
      <c r="R13" s="7"/>
    </row>
    <row r="14" spans="1:18" x14ac:dyDescent="0.25">
      <c r="A14" s="2" t="s">
        <v>29</v>
      </c>
      <c r="B14" s="3"/>
      <c r="C14" s="3">
        <f t="shared" si="0"/>
        <v>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f t="shared" si="1"/>
        <v>0</v>
      </c>
      <c r="O14" s="6"/>
      <c r="P14" s="6"/>
      <c r="Q14" s="6"/>
      <c r="R14" s="7"/>
    </row>
    <row r="15" spans="1:18" ht="15.75" thickBot="1" x14ac:dyDescent="0.3">
      <c r="A15" s="8" t="s">
        <v>30</v>
      </c>
      <c r="B15" s="9"/>
      <c r="C15" s="3">
        <f t="shared" si="0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>
        <f t="shared" si="1"/>
        <v>0</v>
      </c>
      <c r="O15" s="11"/>
      <c r="P15" s="11"/>
      <c r="Q15" s="6"/>
      <c r="R15" s="7"/>
    </row>
    <row r="16" spans="1:18" ht="15.75" thickBot="1" x14ac:dyDescent="0.3">
      <c r="A16" s="12" t="s">
        <v>18</v>
      </c>
      <c r="B16" s="13">
        <f>SUM(B8:B15)</f>
        <v>7706</v>
      </c>
      <c r="C16" s="13">
        <f t="shared" ref="C16:R16" si="2">SUM(C8:C15)</f>
        <v>60</v>
      </c>
      <c r="D16" s="13">
        <f t="shared" si="2"/>
        <v>22</v>
      </c>
      <c r="E16" s="13">
        <f t="shared" si="2"/>
        <v>0</v>
      </c>
      <c r="F16" s="13">
        <f t="shared" si="2"/>
        <v>3</v>
      </c>
      <c r="G16" s="13">
        <f t="shared" si="2"/>
        <v>21</v>
      </c>
      <c r="H16" s="13">
        <f t="shared" si="2"/>
        <v>4</v>
      </c>
      <c r="I16" s="13">
        <f t="shared" si="2"/>
        <v>0</v>
      </c>
      <c r="J16" s="13">
        <f t="shared" si="2"/>
        <v>0</v>
      </c>
      <c r="K16" s="13">
        <f t="shared" si="2"/>
        <v>3</v>
      </c>
      <c r="L16" s="13">
        <f t="shared" si="2"/>
        <v>0</v>
      </c>
      <c r="M16" s="13">
        <f t="shared" si="2"/>
        <v>7</v>
      </c>
      <c r="N16" s="5">
        <f t="shared" si="1"/>
        <v>7826</v>
      </c>
      <c r="O16" s="13">
        <f t="shared" si="2"/>
        <v>0</v>
      </c>
      <c r="P16" s="13">
        <f t="shared" si="2"/>
        <v>0</v>
      </c>
      <c r="Q16" s="13">
        <f t="shared" si="2"/>
        <v>0</v>
      </c>
      <c r="R16" s="13">
        <f t="shared" si="2"/>
        <v>0</v>
      </c>
    </row>
    <row r="17" spans="1:18" ht="15.75" thickBot="1" x14ac:dyDescent="0.3">
      <c r="A17" s="12" t="s">
        <v>31</v>
      </c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73">
        <f t="shared" si="1"/>
        <v>0</v>
      </c>
      <c r="O17" s="16"/>
      <c r="P17" s="16"/>
      <c r="Q17" s="16"/>
      <c r="R17" s="17"/>
    </row>
    <row r="19" spans="1:18" x14ac:dyDescent="0.25">
      <c r="A19" s="18"/>
    </row>
    <row r="20" spans="1:18" x14ac:dyDescent="0.25">
      <c r="A20" s="18"/>
    </row>
    <row r="21" spans="1:18" x14ac:dyDescent="0.25">
      <c r="A21" s="19"/>
    </row>
    <row r="22" spans="1:18" x14ac:dyDescent="0.25">
      <c r="A22" s="19"/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AAE19-7336-4C35-99DA-8B79D8759A39}">
  <dimension ref="A1:R17"/>
  <sheetViews>
    <sheetView workbookViewId="0">
      <selection activeCell="E27" sqref="E27"/>
    </sheetView>
  </sheetViews>
  <sheetFormatPr defaultRowHeight="15" x14ac:dyDescent="0.25"/>
  <cols>
    <col min="1" max="2" width="9.140625" style="29"/>
    <col min="3" max="3" width="11.85546875" style="29" bestFit="1" customWidth="1"/>
    <col min="4" max="17" width="9.140625" style="29"/>
    <col min="18" max="18" width="13.5703125" style="29" customWidth="1"/>
    <col min="19" max="16384" width="9.140625" style="29"/>
  </cols>
  <sheetData>
    <row r="1" spans="1:18" x14ac:dyDescent="0.25">
      <c r="A1" s="237" t="s">
        <v>0</v>
      </c>
      <c r="B1" s="256" t="s">
        <v>32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/>
      <c r="O1" s="243" t="s">
        <v>1</v>
      </c>
      <c r="P1" s="244"/>
      <c r="Q1" s="245"/>
      <c r="R1" s="249" t="s">
        <v>2</v>
      </c>
    </row>
    <row r="2" spans="1:18" x14ac:dyDescent="0.25">
      <c r="A2" s="238"/>
      <c r="B2" s="252" t="s">
        <v>3</v>
      </c>
      <c r="C2" s="252" t="s">
        <v>4</v>
      </c>
      <c r="D2" s="235" t="s">
        <v>5</v>
      </c>
      <c r="E2" s="235" t="s">
        <v>6</v>
      </c>
      <c r="F2" s="235" t="s">
        <v>7</v>
      </c>
      <c r="G2" s="235" t="s">
        <v>8</v>
      </c>
      <c r="H2" s="235" t="s">
        <v>9</v>
      </c>
      <c r="I2" s="235" t="s">
        <v>10</v>
      </c>
      <c r="J2" s="235" t="s">
        <v>11</v>
      </c>
      <c r="K2" s="235" t="s">
        <v>12</v>
      </c>
      <c r="L2" s="235" t="s">
        <v>13</v>
      </c>
      <c r="M2" s="235" t="s">
        <v>14</v>
      </c>
      <c r="N2" s="254" t="s">
        <v>15</v>
      </c>
      <c r="O2" s="246"/>
      <c r="P2" s="247"/>
      <c r="Q2" s="248"/>
      <c r="R2" s="250"/>
    </row>
    <row r="3" spans="1:18" x14ac:dyDescent="0.25">
      <c r="A3" s="239"/>
      <c r="B3" s="253"/>
      <c r="C3" s="253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55"/>
      <c r="O3" s="52" t="s">
        <v>16</v>
      </c>
      <c r="P3" s="52" t="s">
        <v>17</v>
      </c>
      <c r="Q3" s="52" t="s">
        <v>18</v>
      </c>
      <c r="R3" s="251"/>
    </row>
    <row r="4" spans="1:18" x14ac:dyDescent="0.25">
      <c r="A4" s="45" t="s">
        <v>19</v>
      </c>
      <c r="B4" s="51">
        <v>0</v>
      </c>
      <c r="C4" s="51">
        <f t="shared" ref="C4:C15" si="0">SUM(D4:M4)</f>
        <v>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49">
        <f t="shared" ref="N4:N15" si="1">B4+C4</f>
        <v>0</v>
      </c>
      <c r="O4" s="48"/>
      <c r="P4" s="48">
        <v>0</v>
      </c>
      <c r="Q4" s="48">
        <f t="shared" ref="Q4:Q15" si="2">O4+P4</f>
        <v>0</v>
      </c>
      <c r="R4" s="47">
        <f t="shared" ref="R4:R15" si="3">N4+Q4</f>
        <v>0</v>
      </c>
    </row>
    <row r="5" spans="1:18" x14ac:dyDescent="0.25">
      <c r="A5" s="45" t="s">
        <v>20</v>
      </c>
      <c r="B5" s="51">
        <v>0</v>
      </c>
      <c r="C5" s="51">
        <f t="shared" si="0"/>
        <v>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49">
        <f t="shared" si="1"/>
        <v>0</v>
      </c>
      <c r="O5" s="48"/>
      <c r="P5" s="48">
        <v>0</v>
      </c>
      <c r="Q5" s="48">
        <f t="shared" si="2"/>
        <v>0</v>
      </c>
      <c r="R5" s="47">
        <f t="shared" si="3"/>
        <v>0</v>
      </c>
    </row>
    <row r="6" spans="1:18" x14ac:dyDescent="0.25">
      <c r="A6" s="45" t="s">
        <v>21</v>
      </c>
      <c r="B6" s="51">
        <v>0</v>
      </c>
      <c r="C6" s="51">
        <f t="shared" si="0"/>
        <v>0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49">
        <f t="shared" si="1"/>
        <v>0</v>
      </c>
      <c r="O6" s="48"/>
      <c r="P6" s="48">
        <v>0</v>
      </c>
      <c r="Q6" s="48">
        <f t="shared" si="2"/>
        <v>0</v>
      </c>
      <c r="R6" s="47">
        <f t="shared" si="3"/>
        <v>0</v>
      </c>
    </row>
    <row r="7" spans="1:18" x14ac:dyDescent="0.25">
      <c r="A7" s="45" t="s">
        <v>22</v>
      </c>
      <c r="B7" s="51">
        <v>0</v>
      </c>
      <c r="C7" s="51">
        <f t="shared" si="0"/>
        <v>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49">
        <f t="shared" si="1"/>
        <v>0</v>
      </c>
      <c r="O7" s="48"/>
      <c r="P7" s="48">
        <v>0</v>
      </c>
      <c r="Q7" s="48">
        <f t="shared" si="2"/>
        <v>0</v>
      </c>
      <c r="R7" s="47">
        <f t="shared" si="3"/>
        <v>0</v>
      </c>
    </row>
    <row r="8" spans="1:18" x14ac:dyDescent="0.25">
      <c r="A8" s="45" t="s">
        <v>23</v>
      </c>
      <c r="B8" s="51">
        <v>288</v>
      </c>
      <c r="C8" s="51">
        <f t="shared" si="0"/>
        <v>0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49">
        <f t="shared" si="1"/>
        <v>288</v>
      </c>
      <c r="O8" s="48"/>
      <c r="P8" s="48">
        <v>34</v>
      </c>
      <c r="Q8" s="48">
        <f t="shared" si="2"/>
        <v>34</v>
      </c>
      <c r="R8" s="47">
        <f t="shared" si="3"/>
        <v>322</v>
      </c>
    </row>
    <row r="9" spans="1:18" x14ac:dyDescent="0.25">
      <c r="A9" s="45" t="s">
        <v>24</v>
      </c>
      <c r="B9" s="51">
        <v>312</v>
      </c>
      <c r="C9" s="51">
        <f t="shared" si="0"/>
        <v>0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49">
        <f t="shared" si="1"/>
        <v>312</v>
      </c>
      <c r="O9" s="48"/>
      <c r="P9" s="48">
        <v>48</v>
      </c>
      <c r="Q9" s="48">
        <f t="shared" si="2"/>
        <v>48</v>
      </c>
      <c r="R9" s="47">
        <f t="shared" si="3"/>
        <v>360</v>
      </c>
    </row>
    <row r="10" spans="1:18" x14ac:dyDescent="0.25">
      <c r="A10" s="45" t="s">
        <v>25</v>
      </c>
      <c r="B10" s="51">
        <v>385</v>
      </c>
      <c r="C10" s="51">
        <f t="shared" si="0"/>
        <v>9</v>
      </c>
      <c r="D10" s="50"/>
      <c r="E10" s="50"/>
      <c r="F10" s="50">
        <v>5</v>
      </c>
      <c r="G10" s="50">
        <v>3</v>
      </c>
      <c r="H10" s="50"/>
      <c r="I10" s="50"/>
      <c r="J10" s="50"/>
      <c r="K10" s="50">
        <v>1</v>
      </c>
      <c r="L10" s="50"/>
      <c r="M10" s="50"/>
      <c r="N10" s="49">
        <f t="shared" si="1"/>
        <v>394</v>
      </c>
      <c r="O10" s="48"/>
      <c r="P10" s="48">
        <v>55</v>
      </c>
      <c r="Q10" s="48">
        <f t="shared" si="2"/>
        <v>55</v>
      </c>
      <c r="R10" s="47">
        <f t="shared" si="3"/>
        <v>449</v>
      </c>
    </row>
    <row r="11" spans="1:18" x14ac:dyDescent="0.25">
      <c r="A11" s="45" t="s">
        <v>26</v>
      </c>
      <c r="B11" s="51">
        <v>674</v>
      </c>
      <c r="C11" s="51">
        <f t="shared" si="0"/>
        <v>10</v>
      </c>
      <c r="D11" s="50"/>
      <c r="E11" s="50"/>
      <c r="F11" s="50"/>
      <c r="G11" s="50">
        <v>5</v>
      </c>
      <c r="H11" s="50">
        <v>2</v>
      </c>
      <c r="I11" s="50"/>
      <c r="J11" s="50"/>
      <c r="K11" s="50">
        <v>3</v>
      </c>
      <c r="L11" s="50"/>
      <c r="M11" s="50"/>
      <c r="N11" s="49">
        <f t="shared" si="1"/>
        <v>684</v>
      </c>
      <c r="O11" s="48"/>
      <c r="P11" s="48">
        <v>60</v>
      </c>
      <c r="Q11" s="48">
        <f t="shared" si="2"/>
        <v>60</v>
      </c>
      <c r="R11" s="47">
        <f t="shared" si="3"/>
        <v>744</v>
      </c>
    </row>
    <row r="12" spans="1:18" x14ac:dyDescent="0.25">
      <c r="A12" s="45" t="s">
        <v>27</v>
      </c>
      <c r="B12" s="51">
        <v>875</v>
      </c>
      <c r="C12" s="51">
        <f t="shared" si="0"/>
        <v>7</v>
      </c>
      <c r="D12" s="50"/>
      <c r="E12" s="50">
        <v>2</v>
      </c>
      <c r="F12" s="50">
        <v>2</v>
      </c>
      <c r="G12" s="50">
        <v>3</v>
      </c>
      <c r="H12" s="50"/>
      <c r="I12" s="50"/>
      <c r="J12" s="50"/>
      <c r="K12" s="50"/>
      <c r="L12" s="50"/>
      <c r="M12" s="50"/>
      <c r="N12" s="49">
        <f t="shared" si="1"/>
        <v>882</v>
      </c>
      <c r="O12" s="48"/>
      <c r="P12" s="48">
        <v>49</v>
      </c>
      <c r="Q12" s="48">
        <f t="shared" si="2"/>
        <v>49</v>
      </c>
      <c r="R12" s="47">
        <f t="shared" si="3"/>
        <v>931</v>
      </c>
    </row>
    <row r="13" spans="1:18" x14ac:dyDescent="0.25">
      <c r="A13" s="45" t="s">
        <v>28</v>
      </c>
      <c r="B13" s="51"/>
      <c r="C13" s="51">
        <f t="shared" si="0"/>
        <v>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49">
        <f t="shared" si="1"/>
        <v>0</v>
      </c>
      <c r="O13" s="48"/>
      <c r="P13" s="48"/>
      <c r="Q13" s="48">
        <f t="shared" si="2"/>
        <v>0</v>
      </c>
      <c r="R13" s="47">
        <f t="shared" si="3"/>
        <v>0</v>
      </c>
    </row>
    <row r="14" spans="1:18" x14ac:dyDescent="0.25">
      <c r="A14" s="45" t="s">
        <v>29</v>
      </c>
      <c r="B14" s="51"/>
      <c r="C14" s="51">
        <f t="shared" si="0"/>
        <v>0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49">
        <f t="shared" si="1"/>
        <v>0</v>
      </c>
      <c r="O14" s="48"/>
      <c r="P14" s="48"/>
      <c r="Q14" s="48">
        <f t="shared" si="2"/>
        <v>0</v>
      </c>
      <c r="R14" s="47">
        <f t="shared" si="3"/>
        <v>0</v>
      </c>
    </row>
    <row r="15" spans="1:18" ht="15.75" thickBot="1" x14ac:dyDescent="0.3">
      <c r="A15" s="43" t="s">
        <v>30</v>
      </c>
      <c r="B15" s="89"/>
      <c r="C15" s="51">
        <f t="shared" si="0"/>
        <v>0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49">
        <f t="shared" si="1"/>
        <v>0</v>
      </c>
      <c r="O15" s="87"/>
      <c r="P15" s="87"/>
      <c r="Q15" s="48">
        <f t="shared" si="2"/>
        <v>0</v>
      </c>
      <c r="R15" s="47">
        <f t="shared" si="3"/>
        <v>0</v>
      </c>
    </row>
    <row r="16" spans="1:18" ht="15.75" thickBot="1" x14ac:dyDescent="0.3">
      <c r="A16" s="35" t="s">
        <v>18</v>
      </c>
      <c r="B16" s="86">
        <f t="shared" ref="B16:R16" si="4">SUM(B4:B15)</f>
        <v>2534</v>
      </c>
      <c r="C16" s="86">
        <f t="shared" si="4"/>
        <v>26</v>
      </c>
      <c r="D16" s="85">
        <f t="shared" si="4"/>
        <v>0</v>
      </c>
      <c r="E16" s="85">
        <f t="shared" si="4"/>
        <v>2</v>
      </c>
      <c r="F16" s="85">
        <f t="shared" si="4"/>
        <v>7</v>
      </c>
      <c r="G16" s="85">
        <f t="shared" si="4"/>
        <v>11</v>
      </c>
      <c r="H16" s="85">
        <f t="shared" si="4"/>
        <v>2</v>
      </c>
      <c r="I16" s="85">
        <f t="shared" si="4"/>
        <v>0</v>
      </c>
      <c r="J16" s="85">
        <f t="shared" si="4"/>
        <v>0</v>
      </c>
      <c r="K16" s="85">
        <f t="shared" si="4"/>
        <v>4</v>
      </c>
      <c r="L16" s="85">
        <f t="shared" si="4"/>
        <v>0</v>
      </c>
      <c r="M16" s="85">
        <f t="shared" si="4"/>
        <v>0</v>
      </c>
      <c r="N16" s="84">
        <f t="shared" si="4"/>
        <v>2560</v>
      </c>
      <c r="O16" s="83">
        <f t="shared" si="4"/>
        <v>0</v>
      </c>
      <c r="P16" s="83">
        <f t="shared" si="4"/>
        <v>246</v>
      </c>
      <c r="Q16" s="83">
        <f t="shared" si="4"/>
        <v>246</v>
      </c>
      <c r="R16" s="82">
        <f t="shared" si="4"/>
        <v>2806</v>
      </c>
    </row>
    <row r="17" spans="1:18" ht="15.75" thickBot="1" x14ac:dyDescent="0.3">
      <c r="A17" s="35" t="s">
        <v>31</v>
      </c>
      <c r="B17" s="86">
        <f t="shared" ref="B17:R17" si="5">B16/4</f>
        <v>633.5</v>
      </c>
      <c r="C17" s="86">
        <f t="shared" si="5"/>
        <v>6.5</v>
      </c>
      <c r="D17" s="85">
        <f t="shared" si="5"/>
        <v>0</v>
      </c>
      <c r="E17" s="85">
        <f t="shared" si="5"/>
        <v>0.5</v>
      </c>
      <c r="F17" s="85">
        <f t="shared" si="5"/>
        <v>1.75</v>
      </c>
      <c r="G17" s="85">
        <f t="shared" si="5"/>
        <v>2.75</v>
      </c>
      <c r="H17" s="85">
        <f t="shared" si="5"/>
        <v>0.5</v>
      </c>
      <c r="I17" s="85">
        <f t="shared" si="5"/>
        <v>0</v>
      </c>
      <c r="J17" s="85">
        <f t="shared" si="5"/>
        <v>0</v>
      </c>
      <c r="K17" s="85">
        <f t="shared" si="5"/>
        <v>1</v>
      </c>
      <c r="L17" s="85">
        <f t="shared" si="5"/>
        <v>0</v>
      </c>
      <c r="M17" s="85">
        <f t="shared" si="5"/>
        <v>0</v>
      </c>
      <c r="N17" s="84">
        <f t="shared" si="5"/>
        <v>640</v>
      </c>
      <c r="O17" s="83">
        <f t="shared" si="5"/>
        <v>0</v>
      </c>
      <c r="P17" s="83">
        <f t="shared" si="5"/>
        <v>61.5</v>
      </c>
      <c r="Q17" s="83">
        <f t="shared" si="5"/>
        <v>61.5</v>
      </c>
      <c r="R17" s="82">
        <f t="shared" si="5"/>
        <v>701.5</v>
      </c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3FBA-F973-401C-995D-90680E0EE3DC}">
  <sheetPr>
    <pageSetUpPr fitToPage="1"/>
  </sheetPr>
  <dimension ref="A1:R22"/>
  <sheetViews>
    <sheetView workbookViewId="0">
      <selection activeCell="O16" sqref="O16"/>
    </sheetView>
  </sheetViews>
  <sheetFormatPr defaultRowHeight="15" x14ac:dyDescent="0.25"/>
  <cols>
    <col min="3" max="3" width="11.85546875" bestFit="1" customWidth="1"/>
    <col min="15" max="17" width="9.140625" customWidth="1"/>
    <col min="18" max="18" width="17.1406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7"/>
    </row>
    <row r="5" spans="1:18" x14ac:dyDescent="0.25">
      <c r="A5" s="2" t="s">
        <v>20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/>
      <c r="P5" s="6"/>
      <c r="Q5" s="6"/>
      <c r="R5" s="7"/>
    </row>
    <row r="6" spans="1:18" x14ac:dyDescent="0.25">
      <c r="A6" s="2" t="s">
        <v>21</v>
      </c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6"/>
      <c r="P6" s="6"/>
      <c r="Q6" s="6"/>
      <c r="R6" s="7"/>
    </row>
    <row r="7" spans="1:18" x14ac:dyDescent="0.25">
      <c r="A7" s="2" t="s">
        <v>22</v>
      </c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6"/>
      <c r="P7" s="6"/>
      <c r="Q7" s="6"/>
      <c r="R7" s="7"/>
    </row>
    <row r="8" spans="1:18" x14ac:dyDescent="0.25">
      <c r="A8" s="2" t="s">
        <v>23</v>
      </c>
      <c r="B8" s="3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6"/>
      <c r="P8" s="6"/>
      <c r="Q8" s="6"/>
      <c r="R8" s="7"/>
    </row>
    <row r="9" spans="1:18" x14ac:dyDescent="0.25">
      <c r="A9" s="2" t="s">
        <v>24</v>
      </c>
      <c r="B9" s="3">
        <v>2768</v>
      </c>
      <c r="C9" s="3">
        <v>14</v>
      </c>
      <c r="D9" s="4"/>
      <c r="E9" s="4"/>
      <c r="F9" s="4"/>
      <c r="G9" s="4"/>
      <c r="H9" s="4"/>
      <c r="I9" s="4"/>
      <c r="J9" s="4"/>
      <c r="K9" s="4"/>
      <c r="L9" s="4"/>
      <c r="M9" s="4"/>
      <c r="N9" s="5">
        <v>2754</v>
      </c>
      <c r="O9" s="6"/>
      <c r="P9" s="6"/>
      <c r="Q9" s="6"/>
      <c r="R9" s="7">
        <v>2754</v>
      </c>
    </row>
    <row r="10" spans="1:18" x14ac:dyDescent="0.25">
      <c r="A10" s="2" t="s">
        <v>25</v>
      </c>
      <c r="B10" s="3">
        <v>2928</v>
      </c>
      <c r="C10" s="3">
        <v>48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v>2880</v>
      </c>
      <c r="O10" s="6"/>
      <c r="P10" s="6"/>
      <c r="Q10" s="6"/>
      <c r="R10" s="7">
        <v>2880</v>
      </c>
    </row>
    <row r="11" spans="1:18" x14ac:dyDescent="0.25">
      <c r="A11" s="2" t="s">
        <v>26</v>
      </c>
      <c r="B11" s="3">
        <v>2408</v>
      </c>
      <c r="C11" s="3">
        <v>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v>2378</v>
      </c>
      <c r="O11" s="6"/>
      <c r="P11" s="6"/>
      <c r="Q11" s="6"/>
      <c r="R11" s="7">
        <v>2378</v>
      </c>
    </row>
    <row r="12" spans="1:18" x14ac:dyDescent="0.25">
      <c r="A12" s="2" t="s">
        <v>27</v>
      </c>
      <c r="B12" s="3">
        <v>2666</v>
      </c>
      <c r="C12" s="3">
        <v>26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v>2640</v>
      </c>
      <c r="O12" s="6"/>
      <c r="P12" s="6"/>
      <c r="Q12" s="6"/>
      <c r="R12" s="7">
        <v>2640</v>
      </c>
    </row>
    <row r="13" spans="1:18" x14ac:dyDescent="0.25">
      <c r="A13" s="2" t="s">
        <v>28</v>
      </c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6"/>
      <c r="P13" s="6"/>
      <c r="Q13" s="6"/>
      <c r="R13" s="7"/>
    </row>
    <row r="14" spans="1:18" x14ac:dyDescent="0.25">
      <c r="A14" s="2" t="s">
        <v>29</v>
      </c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6"/>
      <c r="P14" s="6"/>
      <c r="Q14" s="6"/>
      <c r="R14" s="7"/>
    </row>
    <row r="15" spans="1:18" ht="15.75" thickBot="1" x14ac:dyDescent="0.3">
      <c r="A15" s="8" t="s">
        <v>30</v>
      </c>
      <c r="B15" s="9"/>
      <c r="C15" s="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/>
      <c r="O15" s="11"/>
      <c r="P15" s="11"/>
      <c r="Q15" s="6"/>
      <c r="R15" s="7"/>
    </row>
    <row r="16" spans="1:18" ht="15.75" thickBot="1" x14ac:dyDescent="0.3">
      <c r="A16" s="12" t="s">
        <v>18</v>
      </c>
      <c r="B16" s="13">
        <f>SUM(B9:B12)</f>
        <v>10770</v>
      </c>
      <c r="C16" s="13">
        <f t="shared" ref="C16:R16" si="0">SUM(C9:C12)</f>
        <v>118</v>
      </c>
      <c r="D16" s="13">
        <f t="shared" si="0"/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0</v>
      </c>
      <c r="K16" s="13">
        <f t="shared" si="0"/>
        <v>0</v>
      </c>
      <c r="L16" s="13">
        <f t="shared" si="0"/>
        <v>0</v>
      </c>
      <c r="M16" s="13">
        <f t="shared" si="0"/>
        <v>0</v>
      </c>
      <c r="N16" s="13">
        <f t="shared" si="0"/>
        <v>10652</v>
      </c>
      <c r="O16" s="13">
        <f t="shared" si="0"/>
        <v>0</v>
      </c>
      <c r="P16" s="13">
        <f t="shared" si="0"/>
        <v>0</v>
      </c>
      <c r="Q16" s="13">
        <f t="shared" si="0"/>
        <v>0</v>
      </c>
      <c r="R16" s="13">
        <f t="shared" si="0"/>
        <v>10652</v>
      </c>
    </row>
    <row r="17" spans="1:18" ht="15.75" thickBot="1" x14ac:dyDescent="0.3">
      <c r="A17" s="12" t="s">
        <v>31</v>
      </c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6"/>
      <c r="P17" s="16"/>
      <c r="Q17" s="16"/>
      <c r="R17" s="17"/>
    </row>
    <row r="19" spans="1:18" x14ac:dyDescent="0.25">
      <c r="A19" s="18"/>
    </row>
    <row r="20" spans="1:18" x14ac:dyDescent="0.25">
      <c r="A20" s="18"/>
    </row>
    <row r="21" spans="1:18" x14ac:dyDescent="0.25">
      <c r="A21" s="19"/>
    </row>
    <row r="22" spans="1:18" x14ac:dyDescent="0.25">
      <c r="A22" s="19"/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B18A-F9D8-4BA6-A41C-BB2810A1DC7F}">
  <sheetPr>
    <pageSetUpPr fitToPage="1"/>
  </sheetPr>
  <dimension ref="A1:R22"/>
  <sheetViews>
    <sheetView workbookViewId="0">
      <selection activeCell="O19" sqref="O19:R19"/>
    </sheetView>
  </sheetViews>
  <sheetFormatPr defaultRowHeight="15" x14ac:dyDescent="0.25"/>
  <cols>
    <col min="3" max="3" width="11.85546875" bestFit="1" customWidth="1"/>
    <col min="18" max="18" width="13.5703125" customWidth="1"/>
    <col min="257" max="257" width="12.42578125" customWidth="1"/>
    <col min="259" max="259" width="10.140625" customWidth="1"/>
    <col min="260" max="260" width="7.42578125" customWidth="1"/>
    <col min="261" max="264" width="6.7109375" customWidth="1"/>
    <col min="265" max="265" width="7.42578125" customWidth="1"/>
    <col min="266" max="267" width="6.7109375" customWidth="1"/>
    <col min="268" max="268" width="7.5703125" customWidth="1"/>
    <col min="269" max="269" width="6.7109375" customWidth="1"/>
    <col min="272" max="272" width="9.140625" customWidth="1"/>
    <col min="274" max="274" width="17.85546875" customWidth="1"/>
    <col min="513" max="513" width="12.42578125" customWidth="1"/>
    <col min="515" max="515" width="10.140625" customWidth="1"/>
    <col min="516" max="516" width="7.42578125" customWidth="1"/>
    <col min="517" max="520" width="6.7109375" customWidth="1"/>
    <col min="521" max="521" width="7.42578125" customWidth="1"/>
    <col min="522" max="523" width="6.7109375" customWidth="1"/>
    <col min="524" max="524" width="7.5703125" customWidth="1"/>
    <col min="525" max="525" width="6.7109375" customWidth="1"/>
    <col min="528" max="528" width="9.140625" customWidth="1"/>
    <col min="530" max="530" width="17.85546875" customWidth="1"/>
    <col min="769" max="769" width="12.42578125" customWidth="1"/>
    <col min="771" max="771" width="10.140625" customWidth="1"/>
    <col min="772" max="772" width="7.42578125" customWidth="1"/>
    <col min="773" max="776" width="6.7109375" customWidth="1"/>
    <col min="777" max="777" width="7.42578125" customWidth="1"/>
    <col min="778" max="779" width="6.7109375" customWidth="1"/>
    <col min="780" max="780" width="7.5703125" customWidth="1"/>
    <col min="781" max="781" width="6.7109375" customWidth="1"/>
    <col min="784" max="784" width="9.140625" customWidth="1"/>
    <col min="786" max="786" width="17.85546875" customWidth="1"/>
    <col min="1025" max="1025" width="12.42578125" customWidth="1"/>
    <col min="1027" max="1027" width="10.140625" customWidth="1"/>
    <col min="1028" max="1028" width="7.42578125" customWidth="1"/>
    <col min="1029" max="1032" width="6.7109375" customWidth="1"/>
    <col min="1033" max="1033" width="7.42578125" customWidth="1"/>
    <col min="1034" max="1035" width="6.7109375" customWidth="1"/>
    <col min="1036" max="1036" width="7.5703125" customWidth="1"/>
    <col min="1037" max="1037" width="6.7109375" customWidth="1"/>
    <col min="1040" max="1040" width="9.140625" customWidth="1"/>
    <col min="1042" max="1042" width="17.85546875" customWidth="1"/>
    <col min="1281" max="1281" width="12.42578125" customWidth="1"/>
    <col min="1283" max="1283" width="10.140625" customWidth="1"/>
    <col min="1284" max="1284" width="7.42578125" customWidth="1"/>
    <col min="1285" max="1288" width="6.7109375" customWidth="1"/>
    <col min="1289" max="1289" width="7.42578125" customWidth="1"/>
    <col min="1290" max="1291" width="6.7109375" customWidth="1"/>
    <col min="1292" max="1292" width="7.5703125" customWidth="1"/>
    <col min="1293" max="1293" width="6.7109375" customWidth="1"/>
    <col min="1296" max="1296" width="9.140625" customWidth="1"/>
    <col min="1298" max="1298" width="17.85546875" customWidth="1"/>
    <col min="1537" max="1537" width="12.42578125" customWidth="1"/>
    <col min="1539" max="1539" width="10.140625" customWidth="1"/>
    <col min="1540" max="1540" width="7.42578125" customWidth="1"/>
    <col min="1541" max="1544" width="6.7109375" customWidth="1"/>
    <col min="1545" max="1545" width="7.42578125" customWidth="1"/>
    <col min="1546" max="1547" width="6.7109375" customWidth="1"/>
    <col min="1548" max="1548" width="7.5703125" customWidth="1"/>
    <col min="1549" max="1549" width="6.7109375" customWidth="1"/>
    <col min="1552" max="1552" width="9.140625" customWidth="1"/>
    <col min="1554" max="1554" width="17.85546875" customWidth="1"/>
    <col min="1793" max="1793" width="12.42578125" customWidth="1"/>
    <col min="1795" max="1795" width="10.140625" customWidth="1"/>
    <col min="1796" max="1796" width="7.42578125" customWidth="1"/>
    <col min="1797" max="1800" width="6.7109375" customWidth="1"/>
    <col min="1801" max="1801" width="7.42578125" customWidth="1"/>
    <col min="1802" max="1803" width="6.7109375" customWidth="1"/>
    <col min="1804" max="1804" width="7.5703125" customWidth="1"/>
    <col min="1805" max="1805" width="6.7109375" customWidth="1"/>
    <col min="1808" max="1808" width="9.140625" customWidth="1"/>
    <col min="1810" max="1810" width="17.85546875" customWidth="1"/>
    <col min="2049" max="2049" width="12.42578125" customWidth="1"/>
    <col min="2051" max="2051" width="10.140625" customWidth="1"/>
    <col min="2052" max="2052" width="7.42578125" customWidth="1"/>
    <col min="2053" max="2056" width="6.7109375" customWidth="1"/>
    <col min="2057" max="2057" width="7.42578125" customWidth="1"/>
    <col min="2058" max="2059" width="6.7109375" customWidth="1"/>
    <col min="2060" max="2060" width="7.5703125" customWidth="1"/>
    <col min="2061" max="2061" width="6.7109375" customWidth="1"/>
    <col min="2064" max="2064" width="9.140625" customWidth="1"/>
    <col min="2066" max="2066" width="17.85546875" customWidth="1"/>
    <col min="2305" max="2305" width="12.42578125" customWidth="1"/>
    <col min="2307" max="2307" width="10.140625" customWidth="1"/>
    <col min="2308" max="2308" width="7.42578125" customWidth="1"/>
    <col min="2309" max="2312" width="6.7109375" customWidth="1"/>
    <col min="2313" max="2313" width="7.42578125" customWidth="1"/>
    <col min="2314" max="2315" width="6.7109375" customWidth="1"/>
    <col min="2316" max="2316" width="7.5703125" customWidth="1"/>
    <col min="2317" max="2317" width="6.7109375" customWidth="1"/>
    <col min="2320" max="2320" width="9.140625" customWidth="1"/>
    <col min="2322" max="2322" width="17.85546875" customWidth="1"/>
    <col min="2561" max="2561" width="12.42578125" customWidth="1"/>
    <col min="2563" max="2563" width="10.140625" customWidth="1"/>
    <col min="2564" max="2564" width="7.42578125" customWidth="1"/>
    <col min="2565" max="2568" width="6.7109375" customWidth="1"/>
    <col min="2569" max="2569" width="7.42578125" customWidth="1"/>
    <col min="2570" max="2571" width="6.7109375" customWidth="1"/>
    <col min="2572" max="2572" width="7.5703125" customWidth="1"/>
    <col min="2573" max="2573" width="6.7109375" customWidth="1"/>
    <col min="2576" max="2576" width="9.140625" customWidth="1"/>
    <col min="2578" max="2578" width="17.85546875" customWidth="1"/>
    <col min="2817" max="2817" width="12.42578125" customWidth="1"/>
    <col min="2819" max="2819" width="10.140625" customWidth="1"/>
    <col min="2820" max="2820" width="7.42578125" customWidth="1"/>
    <col min="2821" max="2824" width="6.7109375" customWidth="1"/>
    <col min="2825" max="2825" width="7.42578125" customWidth="1"/>
    <col min="2826" max="2827" width="6.7109375" customWidth="1"/>
    <col min="2828" max="2828" width="7.5703125" customWidth="1"/>
    <col min="2829" max="2829" width="6.7109375" customWidth="1"/>
    <col min="2832" max="2832" width="9.140625" customWidth="1"/>
    <col min="2834" max="2834" width="17.85546875" customWidth="1"/>
    <col min="3073" max="3073" width="12.42578125" customWidth="1"/>
    <col min="3075" max="3075" width="10.140625" customWidth="1"/>
    <col min="3076" max="3076" width="7.42578125" customWidth="1"/>
    <col min="3077" max="3080" width="6.7109375" customWidth="1"/>
    <col min="3081" max="3081" width="7.42578125" customWidth="1"/>
    <col min="3082" max="3083" width="6.7109375" customWidth="1"/>
    <col min="3084" max="3084" width="7.5703125" customWidth="1"/>
    <col min="3085" max="3085" width="6.7109375" customWidth="1"/>
    <col min="3088" max="3088" width="9.140625" customWidth="1"/>
    <col min="3090" max="3090" width="17.85546875" customWidth="1"/>
    <col min="3329" max="3329" width="12.42578125" customWidth="1"/>
    <col min="3331" max="3331" width="10.140625" customWidth="1"/>
    <col min="3332" max="3332" width="7.42578125" customWidth="1"/>
    <col min="3333" max="3336" width="6.7109375" customWidth="1"/>
    <col min="3337" max="3337" width="7.42578125" customWidth="1"/>
    <col min="3338" max="3339" width="6.7109375" customWidth="1"/>
    <col min="3340" max="3340" width="7.5703125" customWidth="1"/>
    <col min="3341" max="3341" width="6.7109375" customWidth="1"/>
    <col min="3344" max="3344" width="9.140625" customWidth="1"/>
    <col min="3346" max="3346" width="17.85546875" customWidth="1"/>
    <col min="3585" max="3585" width="12.42578125" customWidth="1"/>
    <col min="3587" max="3587" width="10.140625" customWidth="1"/>
    <col min="3588" max="3588" width="7.42578125" customWidth="1"/>
    <col min="3589" max="3592" width="6.7109375" customWidth="1"/>
    <col min="3593" max="3593" width="7.42578125" customWidth="1"/>
    <col min="3594" max="3595" width="6.7109375" customWidth="1"/>
    <col min="3596" max="3596" width="7.5703125" customWidth="1"/>
    <col min="3597" max="3597" width="6.7109375" customWidth="1"/>
    <col min="3600" max="3600" width="9.140625" customWidth="1"/>
    <col min="3602" max="3602" width="17.85546875" customWidth="1"/>
    <col min="3841" max="3841" width="12.42578125" customWidth="1"/>
    <col min="3843" max="3843" width="10.140625" customWidth="1"/>
    <col min="3844" max="3844" width="7.42578125" customWidth="1"/>
    <col min="3845" max="3848" width="6.7109375" customWidth="1"/>
    <col min="3849" max="3849" width="7.42578125" customWidth="1"/>
    <col min="3850" max="3851" width="6.7109375" customWidth="1"/>
    <col min="3852" max="3852" width="7.5703125" customWidth="1"/>
    <col min="3853" max="3853" width="6.7109375" customWidth="1"/>
    <col min="3856" max="3856" width="9.140625" customWidth="1"/>
    <col min="3858" max="3858" width="17.85546875" customWidth="1"/>
    <col min="4097" max="4097" width="12.42578125" customWidth="1"/>
    <col min="4099" max="4099" width="10.140625" customWidth="1"/>
    <col min="4100" max="4100" width="7.42578125" customWidth="1"/>
    <col min="4101" max="4104" width="6.7109375" customWidth="1"/>
    <col min="4105" max="4105" width="7.42578125" customWidth="1"/>
    <col min="4106" max="4107" width="6.7109375" customWidth="1"/>
    <col min="4108" max="4108" width="7.5703125" customWidth="1"/>
    <col min="4109" max="4109" width="6.7109375" customWidth="1"/>
    <col min="4112" max="4112" width="9.140625" customWidth="1"/>
    <col min="4114" max="4114" width="17.85546875" customWidth="1"/>
    <col min="4353" max="4353" width="12.42578125" customWidth="1"/>
    <col min="4355" max="4355" width="10.140625" customWidth="1"/>
    <col min="4356" max="4356" width="7.42578125" customWidth="1"/>
    <col min="4357" max="4360" width="6.7109375" customWidth="1"/>
    <col min="4361" max="4361" width="7.42578125" customWidth="1"/>
    <col min="4362" max="4363" width="6.7109375" customWidth="1"/>
    <col min="4364" max="4364" width="7.5703125" customWidth="1"/>
    <col min="4365" max="4365" width="6.7109375" customWidth="1"/>
    <col min="4368" max="4368" width="9.140625" customWidth="1"/>
    <col min="4370" max="4370" width="17.85546875" customWidth="1"/>
    <col min="4609" max="4609" width="12.42578125" customWidth="1"/>
    <col min="4611" max="4611" width="10.140625" customWidth="1"/>
    <col min="4612" max="4612" width="7.42578125" customWidth="1"/>
    <col min="4613" max="4616" width="6.7109375" customWidth="1"/>
    <col min="4617" max="4617" width="7.42578125" customWidth="1"/>
    <col min="4618" max="4619" width="6.7109375" customWidth="1"/>
    <col min="4620" max="4620" width="7.5703125" customWidth="1"/>
    <col min="4621" max="4621" width="6.7109375" customWidth="1"/>
    <col min="4624" max="4624" width="9.140625" customWidth="1"/>
    <col min="4626" max="4626" width="17.85546875" customWidth="1"/>
    <col min="4865" max="4865" width="12.42578125" customWidth="1"/>
    <col min="4867" max="4867" width="10.140625" customWidth="1"/>
    <col min="4868" max="4868" width="7.42578125" customWidth="1"/>
    <col min="4869" max="4872" width="6.7109375" customWidth="1"/>
    <col min="4873" max="4873" width="7.42578125" customWidth="1"/>
    <col min="4874" max="4875" width="6.7109375" customWidth="1"/>
    <col min="4876" max="4876" width="7.5703125" customWidth="1"/>
    <col min="4877" max="4877" width="6.7109375" customWidth="1"/>
    <col min="4880" max="4880" width="9.140625" customWidth="1"/>
    <col min="4882" max="4882" width="17.85546875" customWidth="1"/>
    <col min="5121" max="5121" width="12.42578125" customWidth="1"/>
    <col min="5123" max="5123" width="10.140625" customWidth="1"/>
    <col min="5124" max="5124" width="7.42578125" customWidth="1"/>
    <col min="5125" max="5128" width="6.7109375" customWidth="1"/>
    <col min="5129" max="5129" width="7.42578125" customWidth="1"/>
    <col min="5130" max="5131" width="6.7109375" customWidth="1"/>
    <col min="5132" max="5132" width="7.5703125" customWidth="1"/>
    <col min="5133" max="5133" width="6.7109375" customWidth="1"/>
    <col min="5136" max="5136" width="9.140625" customWidth="1"/>
    <col min="5138" max="5138" width="17.85546875" customWidth="1"/>
    <col min="5377" max="5377" width="12.42578125" customWidth="1"/>
    <col min="5379" max="5379" width="10.140625" customWidth="1"/>
    <col min="5380" max="5380" width="7.42578125" customWidth="1"/>
    <col min="5381" max="5384" width="6.7109375" customWidth="1"/>
    <col min="5385" max="5385" width="7.42578125" customWidth="1"/>
    <col min="5386" max="5387" width="6.7109375" customWidth="1"/>
    <col min="5388" max="5388" width="7.5703125" customWidth="1"/>
    <col min="5389" max="5389" width="6.7109375" customWidth="1"/>
    <col min="5392" max="5392" width="9.140625" customWidth="1"/>
    <col min="5394" max="5394" width="17.85546875" customWidth="1"/>
    <col min="5633" max="5633" width="12.42578125" customWidth="1"/>
    <col min="5635" max="5635" width="10.140625" customWidth="1"/>
    <col min="5636" max="5636" width="7.42578125" customWidth="1"/>
    <col min="5637" max="5640" width="6.7109375" customWidth="1"/>
    <col min="5641" max="5641" width="7.42578125" customWidth="1"/>
    <col min="5642" max="5643" width="6.7109375" customWidth="1"/>
    <col min="5644" max="5644" width="7.5703125" customWidth="1"/>
    <col min="5645" max="5645" width="6.7109375" customWidth="1"/>
    <col min="5648" max="5648" width="9.140625" customWidth="1"/>
    <col min="5650" max="5650" width="17.85546875" customWidth="1"/>
    <col min="5889" max="5889" width="12.42578125" customWidth="1"/>
    <col min="5891" max="5891" width="10.140625" customWidth="1"/>
    <col min="5892" max="5892" width="7.42578125" customWidth="1"/>
    <col min="5893" max="5896" width="6.7109375" customWidth="1"/>
    <col min="5897" max="5897" width="7.42578125" customWidth="1"/>
    <col min="5898" max="5899" width="6.7109375" customWidth="1"/>
    <col min="5900" max="5900" width="7.5703125" customWidth="1"/>
    <col min="5901" max="5901" width="6.7109375" customWidth="1"/>
    <col min="5904" max="5904" width="9.140625" customWidth="1"/>
    <col min="5906" max="5906" width="17.85546875" customWidth="1"/>
    <col min="6145" max="6145" width="12.42578125" customWidth="1"/>
    <col min="6147" max="6147" width="10.140625" customWidth="1"/>
    <col min="6148" max="6148" width="7.42578125" customWidth="1"/>
    <col min="6149" max="6152" width="6.7109375" customWidth="1"/>
    <col min="6153" max="6153" width="7.42578125" customWidth="1"/>
    <col min="6154" max="6155" width="6.7109375" customWidth="1"/>
    <col min="6156" max="6156" width="7.5703125" customWidth="1"/>
    <col min="6157" max="6157" width="6.7109375" customWidth="1"/>
    <col min="6160" max="6160" width="9.140625" customWidth="1"/>
    <col min="6162" max="6162" width="17.85546875" customWidth="1"/>
    <col min="6401" max="6401" width="12.42578125" customWidth="1"/>
    <col min="6403" max="6403" width="10.140625" customWidth="1"/>
    <col min="6404" max="6404" width="7.42578125" customWidth="1"/>
    <col min="6405" max="6408" width="6.7109375" customWidth="1"/>
    <col min="6409" max="6409" width="7.42578125" customWidth="1"/>
    <col min="6410" max="6411" width="6.7109375" customWidth="1"/>
    <col min="6412" max="6412" width="7.5703125" customWidth="1"/>
    <col min="6413" max="6413" width="6.7109375" customWidth="1"/>
    <col min="6416" max="6416" width="9.140625" customWidth="1"/>
    <col min="6418" max="6418" width="17.85546875" customWidth="1"/>
    <col min="6657" max="6657" width="12.42578125" customWidth="1"/>
    <col min="6659" max="6659" width="10.140625" customWidth="1"/>
    <col min="6660" max="6660" width="7.42578125" customWidth="1"/>
    <col min="6661" max="6664" width="6.7109375" customWidth="1"/>
    <col min="6665" max="6665" width="7.42578125" customWidth="1"/>
    <col min="6666" max="6667" width="6.7109375" customWidth="1"/>
    <col min="6668" max="6668" width="7.5703125" customWidth="1"/>
    <col min="6669" max="6669" width="6.7109375" customWidth="1"/>
    <col min="6672" max="6672" width="9.140625" customWidth="1"/>
    <col min="6674" max="6674" width="17.85546875" customWidth="1"/>
    <col min="6913" max="6913" width="12.42578125" customWidth="1"/>
    <col min="6915" max="6915" width="10.140625" customWidth="1"/>
    <col min="6916" max="6916" width="7.42578125" customWidth="1"/>
    <col min="6917" max="6920" width="6.7109375" customWidth="1"/>
    <col min="6921" max="6921" width="7.42578125" customWidth="1"/>
    <col min="6922" max="6923" width="6.7109375" customWidth="1"/>
    <col min="6924" max="6924" width="7.5703125" customWidth="1"/>
    <col min="6925" max="6925" width="6.7109375" customWidth="1"/>
    <col min="6928" max="6928" width="9.140625" customWidth="1"/>
    <col min="6930" max="6930" width="17.85546875" customWidth="1"/>
    <col min="7169" max="7169" width="12.42578125" customWidth="1"/>
    <col min="7171" max="7171" width="10.140625" customWidth="1"/>
    <col min="7172" max="7172" width="7.42578125" customWidth="1"/>
    <col min="7173" max="7176" width="6.7109375" customWidth="1"/>
    <col min="7177" max="7177" width="7.42578125" customWidth="1"/>
    <col min="7178" max="7179" width="6.7109375" customWidth="1"/>
    <col min="7180" max="7180" width="7.5703125" customWidth="1"/>
    <col min="7181" max="7181" width="6.7109375" customWidth="1"/>
    <col min="7184" max="7184" width="9.140625" customWidth="1"/>
    <col min="7186" max="7186" width="17.85546875" customWidth="1"/>
    <col min="7425" max="7425" width="12.42578125" customWidth="1"/>
    <col min="7427" max="7427" width="10.140625" customWidth="1"/>
    <col min="7428" max="7428" width="7.42578125" customWidth="1"/>
    <col min="7429" max="7432" width="6.7109375" customWidth="1"/>
    <col min="7433" max="7433" width="7.42578125" customWidth="1"/>
    <col min="7434" max="7435" width="6.7109375" customWidth="1"/>
    <col min="7436" max="7436" width="7.5703125" customWidth="1"/>
    <col min="7437" max="7437" width="6.7109375" customWidth="1"/>
    <col min="7440" max="7440" width="9.140625" customWidth="1"/>
    <col min="7442" max="7442" width="17.85546875" customWidth="1"/>
    <col min="7681" max="7681" width="12.42578125" customWidth="1"/>
    <col min="7683" max="7683" width="10.140625" customWidth="1"/>
    <col min="7684" max="7684" width="7.42578125" customWidth="1"/>
    <col min="7685" max="7688" width="6.7109375" customWidth="1"/>
    <col min="7689" max="7689" width="7.42578125" customWidth="1"/>
    <col min="7690" max="7691" width="6.7109375" customWidth="1"/>
    <col min="7692" max="7692" width="7.5703125" customWidth="1"/>
    <col min="7693" max="7693" width="6.7109375" customWidth="1"/>
    <col min="7696" max="7696" width="9.140625" customWidth="1"/>
    <col min="7698" max="7698" width="17.85546875" customWidth="1"/>
    <col min="7937" max="7937" width="12.42578125" customWidth="1"/>
    <col min="7939" max="7939" width="10.140625" customWidth="1"/>
    <col min="7940" max="7940" width="7.42578125" customWidth="1"/>
    <col min="7941" max="7944" width="6.7109375" customWidth="1"/>
    <col min="7945" max="7945" width="7.42578125" customWidth="1"/>
    <col min="7946" max="7947" width="6.7109375" customWidth="1"/>
    <col min="7948" max="7948" width="7.5703125" customWidth="1"/>
    <col min="7949" max="7949" width="6.7109375" customWidth="1"/>
    <col min="7952" max="7952" width="9.140625" customWidth="1"/>
    <col min="7954" max="7954" width="17.85546875" customWidth="1"/>
    <col min="8193" max="8193" width="12.42578125" customWidth="1"/>
    <col min="8195" max="8195" width="10.140625" customWidth="1"/>
    <col min="8196" max="8196" width="7.42578125" customWidth="1"/>
    <col min="8197" max="8200" width="6.7109375" customWidth="1"/>
    <col min="8201" max="8201" width="7.42578125" customWidth="1"/>
    <col min="8202" max="8203" width="6.7109375" customWidth="1"/>
    <col min="8204" max="8204" width="7.5703125" customWidth="1"/>
    <col min="8205" max="8205" width="6.7109375" customWidth="1"/>
    <col min="8208" max="8208" width="9.140625" customWidth="1"/>
    <col min="8210" max="8210" width="17.85546875" customWidth="1"/>
    <col min="8449" max="8449" width="12.42578125" customWidth="1"/>
    <col min="8451" max="8451" width="10.140625" customWidth="1"/>
    <col min="8452" max="8452" width="7.42578125" customWidth="1"/>
    <col min="8453" max="8456" width="6.7109375" customWidth="1"/>
    <col min="8457" max="8457" width="7.42578125" customWidth="1"/>
    <col min="8458" max="8459" width="6.7109375" customWidth="1"/>
    <col min="8460" max="8460" width="7.5703125" customWidth="1"/>
    <col min="8461" max="8461" width="6.7109375" customWidth="1"/>
    <col min="8464" max="8464" width="9.140625" customWidth="1"/>
    <col min="8466" max="8466" width="17.85546875" customWidth="1"/>
    <col min="8705" max="8705" width="12.42578125" customWidth="1"/>
    <col min="8707" max="8707" width="10.140625" customWidth="1"/>
    <col min="8708" max="8708" width="7.42578125" customWidth="1"/>
    <col min="8709" max="8712" width="6.7109375" customWidth="1"/>
    <col min="8713" max="8713" width="7.42578125" customWidth="1"/>
    <col min="8714" max="8715" width="6.7109375" customWidth="1"/>
    <col min="8716" max="8716" width="7.5703125" customWidth="1"/>
    <col min="8717" max="8717" width="6.7109375" customWidth="1"/>
    <col min="8720" max="8720" width="9.140625" customWidth="1"/>
    <col min="8722" max="8722" width="17.85546875" customWidth="1"/>
    <col min="8961" max="8961" width="12.42578125" customWidth="1"/>
    <col min="8963" max="8963" width="10.140625" customWidth="1"/>
    <col min="8964" max="8964" width="7.42578125" customWidth="1"/>
    <col min="8965" max="8968" width="6.7109375" customWidth="1"/>
    <col min="8969" max="8969" width="7.42578125" customWidth="1"/>
    <col min="8970" max="8971" width="6.7109375" customWidth="1"/>
    <col min="8972" max="8972" width="7.5703125" customWidth="1"/>
    <col min="8973" max="8973" width="6.7109375" customWidth="1"/>
    <col min="8976" max="8976" width="9.140625" customWidth="1"/>
    <col min="8978" max="8978" width="17.85546875" customWidth="1"/>
    <col min="9217" max="9217" width="12.42578125" customWidth="1"/>
    <col min="9219" max="9219" width="10.140625" customWidth="1"/>
    <col min="9220" max="9220" width="7.42578125" customWidth="1"/>
    <col min="9221" max="9224" width="6.7109375" customWidth="1"/>
    <col min="9225" max="9225" width="7.42578125" customWidth="1"/>
    <col min="9226" max="9227" width="6.7109375" customWidth="1"/>
    <col min="9228" max="9228" width="7.5703125" customWidth="1"/>
    <col min="9229" max="9229" width="6.7109375" customWidth="1"/>
    <col min="9232" max="9232" width="9.140625" customWidth="1"/>
    <col min="9234" max="9234" width="17.85546875" customWidth="1"/>
    <col min="9473" max="9473" width="12.42578125" customWidth="1"/>
    <col min="9475" max="9475" width="10.140625" customWidth="1"/>
    <col min="9476" max="9476" width="7.42578125" customWidth="1"/>
    <col min="9477" max="9480" width="6.7109375" customWidth="1"/>
    <col min="9481" max="9481" width="7.42578125" customWidth="1"/>
    <col min="9482" max="9483" width="6.7109375" customWidth="1"/>
    <col min="9484" max="9484" width="7.5703125" customWidth="1"/>
    <col min="9485" max="9485" width="6.7109375" customWidth="1"/>
    <col min="9488" max="9488" width="9.140625" customWidth="1"/>
    <col min="9490" max="9490" width="17.85546875" customWidth="1"/>
    <col min="9729" max="9729" width="12.42578125" customWidth="1"/>
    <col min="9731" max="9731" width="10.140625" customWidth="1"/>
    <col min="9732" max="9732" width="7.42578125" customWidth="1"/>
    <col min="9733" max="9736" width="6.7109375" customWidth="1"/>
    <col min="9737" max="9737" width="7.42578125" customWidth="1"/>
    <col min="9738" max="9739" width="6.7109375" customWidth="1"/>
    <col min="9740" max="9740" width="7.5703125" customWidth="1"/>
    <col min="9741" max="9741" width="6.7109375" customWidth="1"/>
    <col min="9744" max="9744" width="9.140625" customWidth="1"/>
    <col min="9746" max="9746" width="17.85546875" customWidth="1"/>
    <col min="9985" max="9985" width="12.42578125" customWidth="1"/>
    <col min="9987" max="9987" width="10.140625" customWidth="1"/>
    <col min="9988" max="9988" width="7.42578125" customWidth="1"/>
    <col min="9989" max="9992" width="6.7109375" customWidth="1"/>
    <col min="9993" max="9993" width="7.42578125" customWidth="1"/>
    <col min="9994" max="9995" width="6.7109375" customWidth="1"/>
    <col min="9996" max="9996" width="7.5703125" customWidth="1"/>
    <col min="9997" max="9997" width="6.7109375" customWidth="1"/>
    <col min="10000" max="10000" width="9.140625" customWidth="1"/>
    <col min="10002" max="10002" width="17.85546875" customWidth="1"/>
    <col min="10241" max="10241" width="12.42578125" customWidth="1"/>
    <col min="10243" max="10243" width="10.140625" customWidth="1"/>
    <col min="10244" max="10244" width="7.42578125" customWidth="1"/>
    <col min="10245" max="10248" width="6.7109375" customWidth="1"/>
    <col min="10249" max="10249" width="7.42578125" customWidth="1"/>
    <col min="10250" max="10251" width="6.7109375" customWidth="1"/>
    <col min="10252" max="10252" width="7.5703125" customWidth="1"/>
    <col min="10253" max="10253" width="6.7109375" customWidth="1"/>
    <col min="10256" max="10256" width="9.140625" customWidth="1"/>
    <col min="10258" max="10258" width="17.85546875" customWidth="1"/>
    <col min="10497" max="10497" width="12.42578125" customWidth="1"/>
    <col min="10499" max="10499" width="10.140625" customWidth="1"/>
    <col min="10500" max="10500" width="7.42578125" customWidth="1"/>
    <col min="10501" max="10504" width="6.7109375" customWidth="1"/>
    <col min="10505" max="10505" width="7.42578125" customWidth="1"/>
    <col min="10506" max="10507" width="6.7109375" customWidth="1"/>
    <col min="10508" max="10508" width="7.5703125" customWidth="1"/>
    <col min="10509" max="10509" width="6.7109375" customWidth="1"/>
    <col min="10512" max="10512" width="9.140625" customWidth="1"/>
    <col min="10514" max="10514" width="17.85546875" customWidth="1"/>
    <col min="10753" max="10753" width="12.42578125" customWidth="1"/>
    <col min="10755" max="10755" width="10.140625" customWidth="1"/>
    <col min="10756" max="10756" width="7.42578125" customWidth="1"/>
    <col min="10757" max="10760" width="6.7109375" customWidth="1"/>
    <col min="10761" max="10761" width="7.42578125" customWidth="1"/>
    <col min="10762" max="10763" width="6.7109375" customWidth="1"/>
    <col min="10764" max="10764" width="7.5703125" customWidth="1"/>
    <col min="10765" max="10765" width="6.7109375" customWidth="1"/>
    <col min="10768" max="10768" width="9.140625" customWidth="1"/>
    <col min="10770" max="10770" width="17.85546875" customWidth="1"/>
    <col min="11009" max="11009" width="12.42578125" customWidth="1"/>
    <col min="11011" max="11011" width="10.140625" customWidth="1"/>
    <col min="11012" max="11012" width="7.42578125" customWidth="1"/>
    <col min="11013" max="11016" width="6.7109375" customWidth="1"/>
    <col min="11017" max="11017" width="7.42578125" customWidth="1"/>
    <col min="11018" max="11019" width="6.7109375" customWidth="1"/>
    <col min="11020" max="11020" width="7.5703125" customWidth="1"/>
    <col min="11021" max="11021" width="6.7109375" customWidth="1"/>
    <col min="11024" max="11024" width="9.140625" customWidth="1"/>
    <col min="11026" max="11026" width="17.85546875" customWidth="1"/>
    <col min="11265" max="11265" width="12.42578125" customWidth="1"/>
    <col min="11267" max="11267" width="10.140625" customWidth="1"/>
    <col min="11268" max="11268" width="7.42578125" customWidth="1"/>
    <col min="11269" max="11272" width="6.7109375" customWidth="1"/>
    <col min="11273" max="11273" width="7.42578125" customWidth="1"/>
    <col min="11274" max="11275" width="6.7109375" customWidth="1"/>
    <col min="11276" max="11276" width="7.5703125" customWidth="1"/>
    <col min="11277" max="11277" width="6.7109375" customWidth="1"/>
    <col min="11280" max="11280" width="9.140625" customWidth="1"/>
    <col min="11282" max="11282" width="17.85546875" customWidth="1"/>
    <col min="11521" max="11521" width="12.42578125" customWidth="1"/>
    <col min="11523" max="11523" width="10.140625" customWidth="1"/>
    <col min="11524" max="11524" width="7.42578125" customWidth="1"/>
    <col min="11525" max="11528" width="6.7109375" customWidth="1"/>
    <col min="11529" max="11529" width="7.42578125" customWidth="1"/>
    <col min="11530" max="11531" width="6.7109375" customWidth="1"/>
    <col min="11532" max="11532" width="7.5703125" customWidth="1"/>
    <col min="11533" max="11533" width="6.7109375" customWidth="1"/>
    <col min="11536" max="11536" width="9.140625" customWidth="1"/>
    <col min="11538" max="11538" width="17.85546875" customWidth="1"/>
    <col min="11777" max="11777" width="12.42578125" customWidth="1"/>
    <col min="11779" max="11779" width="10.140625" customWidth="1"/>
    <col min="11780" max="11780" width="7.42578125" customWidth="1"/>
    <col min="11781" max="11784" width="6.7109375" customWidth="1"/>
    <col min="11785" max="11785" width="7.42578125" customWidth="1"/>
    <col min="11786" max="11787" width="6.7109375" customWidth="1"/>
    <col min="11788" max="11788" width="7.5703125" customWidth="1"/>
    <col min="11789" max="11789" width="6.7109375" customWidth="1"/>
    <col min="11792" max="11792" width="9.140625" customWidth="1"/>
    <col min="11794" max="11794" width="17.85546875" customWidth="1"/>
    <col min="12033" max="12033" width="12.42578125" customWidth="1"/>
    <col min="12035" max="12035" width="10.140625" customWidth="1"/>
    <col min="12036" max="12036" width="7.42578125" customWidth="1"/>
    <col min="12037" max="12040" width="6.7109375" customWidth="1"/>
    <col min="12041" max="12041" width="7.42578125" customWidth="1"/>
    <col min="12042" max="12043" width="6.7109375" customWidth="1"/>
    <col min="12044" max="12044" width="7.5703125" customWidth="1"/>
    <col min="12045" max="12045" width="6.7109375" customWidth="1"/>
    <col min="12048" max="12048" width="9.140625" customWidth="1"/>
    <col min="12050" max="12050" width="17.85546875" customWidth="1"/>
    <col min="12289" max="12289" width="12.42578125" customWidth="1"/>
    <col min="12291" max="12291" width="10.140625" customWidth="1"/>
    <col min="12292" max="12292" width="7.42578125" customWidth="1"/>
    <col min="12293" max="12296" width="6.7109375" customWidth="1"/>
    <col min="12297" max="12297" width="7.42578125" customWidth="1"/>
    <col min="12298" max="12299" width="6.7109375" customWidth="1"/>
    <col min="12300" max="12300" width="7.5703125" customWidth="1"/>
    <col min="12301" max="12301" width="6.7109375" customWidth="1"/>
    <col min="12304" max="12304" width="9.140625" customWidth="1"/>
    <col min="12306" max="12306" width="17.85546875" customWidth="1"/>
    <col min="12545" max="12545" width="12.42578125" customWidth="1"/>
    <col min="12547" max="12547" width="10.140625" customWidth="1"/>
    <col min="12548" max="12548" width="7.42578125" customWidth="1"/>
    <col min="12549" max="12552" width="6.7109375" customWidth="1"/>
    <col min="12553" max="12553" width="7.42578125" customWidth="1"/>
    <col min="12554" max="12555" width="6.7109375" customWidth="1"/>
    <col min="12556" max="12556" width="7.5703125" customWidth="1"/>
    <col min="12557" max="12557" width="6.7109375" customWidth="1"/>
    <col min="12560" max="12560" width="9.140625" customWidth="1"/>
    <col min="12562" max="12562" width="17.85546875" customWidth="1"/>
    <col min="12801" max="12801" width="12.42578125" customWidth="1"/>
    <col min="12803" max="12803" width="10.140625" customWidth="1"/>
    <col min="12804" max="12804" width="7.42578125" customWidth="1"/>
    <col min="12805" max="12808" width="6.7109375" customWidth="1"/>
    <col min="12809" max="12809" width="7.42578125" customWidth="1"/>
    <col min="12810" max="12811" width="6.7109375" customWidth="1"/>
    <col min="12812" max="12812" width="7.5703125" customWidth="1"/>
    <col min="12813" max="12813" width="6.7109375" customWidth="1"/>
    <col min="12816" max="12816" width="9.140625" customWidth="1"/>
    <col min="12818" max="12818" width="17.85546875" customWidth="1"/>
    <col min="13057" max="13057" width="12.42578125" customWidth="1"/>
    <col min="13059" max="13059" width="10.140625" customWidth="1"/>
    <col min="13060" max="13060" width="7.42578125" customWidth="1"/>
    <col min="13061" max="13064" width="6.7109375" customWidth="1"/>
    <col min="13065" max="13065" width="7.42578125" customWidth="1"/>
    <col min="13066" max="13067" width="6.7109375" customWidth="1"/>
    <col min="13068" max="13068" width="7.5703125" customWidth="1"/>
    <col min="13069" max="13069" width="6.7109375" customWidth="1"/>
    <col min="13072" max="13072" width="9.140625" customWidth="1"/>
    <col min="13074" max="13074" width="17.85546875" customWidth="1"/>
    <col min="13313" max="13313" width="12.42578125" customWidth="1"/>
    <col min="13315" max="13315" width="10.140625" customWidth="1"/>
    <col min="13316" max="13316" width="7.42578125" customWidth="1"/>
    <col min="13317" max="13320" width="6.7109375" customWidth="1"/>
    <col min="13321" max="13321" width="7.42578125" customWidth="1"/>
    <col min="13322" max="13323" width="6.7109375" customWidth="1"/>
    <col min="13324" max="13324" width="7.5703125" customWidth="1"/>
    <col min="13325" max="13325" width="6.7109375" customWidth="1"/>
    <col min="13328" max="13328" width="9.140625" customWidth="1"/>
    <col min="13330" max="13330" width="17.85546875" customWidth="1"/>
    <col min="13569" max="13569" width="12.42578125" customWidth="1"/>
    <col min="13571" max="13571" width="10.140625" customWidth="1"/>
    <col min="13572" max="13572" width="7.42578125" customWidth="1"/>
    <col min="13573" max="13576" width="6.7109375" customWidth="1"/>
    <col min="13577" max="13577" width="7.42578125" customWidth="1"/>
    <col min="13578" max="13579" width="6.7109375" customWidth="1"/>
    <col min="13580" max="13580" width="7.5703125" customWidth="1"/>
    <col min="13581" max="13581" width="6.7109375" customWidth="1"/>
    <col min="13584" max="13584" width="9.140625" customWidth="1"/>
    <col min="13586" max="13586" width="17.85546875" customWidth="1"/>
    <col min="13825" max="13825" width="12.42578125" customWidth="1"/>
    <col min="13827" max="13827" width="10.140625" customWidth="1"/>
    <col min="13828" max="13828" width="7.42578125" customWidth="1"/>
    <col min="13829" max="13832" width="6.7109375" customWidth="1"/>
    <col min="13833" max="13833" width="7.42578125" customWidth="1"/>
    <col min="13834" max="13835" width="6.7109375" customWidth="1"/>
    <col min="13836" max="13836" width="7.5703125" customWidth="1"/>
    <col min="13837" max="13837" width="6.7109375" customWidth="1"/>
    <col min="13840" max="13840" width="9.140625" customWidth="1"/>
    <col min="13842" max="13842" width="17.85546875" customWidth="1"/>
    <col min="14081" max="14081" width="12.42578125" customWidth="1"/>
    <col min="14083" max="14083" width="10.140625" customWidth="1"/>
    <col min="14084" max="14084" width="7.42578125" customWidth="1"/>
    <col min="14085" max="14088" width="6.7109375" customWidth="1"/>
    <col min="14089" max="14089" width="7.42578125" customWidth="1"/>
    <col min="14090" max="14091" width="6.7109375" customWidth="1"/>
    <col min="14092" max="14092" width="7.5703125" customWidth="1"/>
    <col min="14093" max="14093" width="6.7109375" customWidth="1"/>
    <col min="14096" max="14096" width="9.140625" customWidth="1"/>
    <col min="14098" max="14098" width="17.85546875" customWidth="1"/>
    <col min="14337" max="14337" width="12.42578125" customWidth="1"/>
    <col min="14339" max="14339" width="10.140625" customWidth="1"/>
    <col min="14340" max="14340" width="7.42578125" customWidth="1"/>
    <col min="14341" max="14344" width="6.7109375" customWidth="1"/>
    <col min="14345" max="14345" width="7.42578125" customWidth="1"/>
    <col min="14346" max="14347" width="6.7109375" customWidth="1"/>
    <col min="14348" max="14348" width="7.5703125" customWidth="1"/>
    <col min="14349" max="14349" width="6.7109375" customWidth="1"/>
    <col min="14352" max="14352" width="9.140625" customWidth="1"/>
    <col min="14354" max="14354" width="17.85546875" customWidth="1"/>
    <col min="14593" max="14593" width="12.42578125" customWidth="1"/>
    <col min="14595" max="14595" width="10.140625" customWidth="1"/>
    <col min="14596" max="14596" width="7.42578125" customWidth="1"/>
    <col min="14597" max="14600" width="6.7109375" customWidth="1"/>
    <col min="14601" max="14601" width="7.42578125" customWidth="1"/>
    <col min="14602" max="14603" width="6.7109375" customWidth="1"/>
    <col min="14604" max="14604" width="7.5703125" customWidth="1"/>
    <col min="14605" max="14605" width="6.7109375" customWidth="1"/>
    <col min="14608" max="14608" width="9.140625" customWidth="1"/>
    <col min="14610" max="14610" width="17.85546875" customWidth="1"/>
    <col min="14849" max="14849" width="12.42578125" customWidth="1"/>
    <col min="14851" max="14851" width="10.140625" customWidth="1"/>
    <col min="14852" max="14852" width="7.42578125" customWidth="1"/>
    <col min="14853" max="14856" width="6.7109375" customWidth="1"/>
    <col min="14857" max="14857" width="7.42578125" customWidth="1"/>
    <col min="14858" max="14859" width="6.7109375" customWidth="1"/>
    <col min="14860" max="14860" width="7.5703125" customWidth="1"/>
    <col min="14861" max="14861" width="6.7109375" customWidth="1"/>
    <col min="14864" max="14864" width="9.140625" customWidth="1"/>
    <col min="14866" max="14866" width="17.85546875" customWidth="1"/>
    <col min="15105" max="15105" width="12.42578125" customWidth="1"/>
    <col min="15107" max="15107" width="10.140625" customWidth="1"/>
    <col min="15108" max="15108" width="7.42578125" customWidth="1"/>
    <col min="15109" max="15112" width="6.7109375" customWidth="1"/>
    <col min="15113" max="15113" width="7.42578125" customWidth="1"/>
    <col min="15114" max="15115" width="6.7109375" customWidth="1"/>
    <col min="15116" max="15116" width="7.5703125" customWidth="1"/>
    <col min="15117" max="15117" width="6.7109375" customWidth="1"/>
    <col min="15120" max="15120" width="9.140625" customWidth="1"/>
    <col min="15122" max="15122" width="17.85546875" customWidth="1"/>
    <col min="15361" max="15361" width="12.42578125" customWidth="1"/>
    <col min="15363" max="15363" width="10.140625" customWidth="1"/>
    <col min="15364" max="15364" width="7.42578125" customWidth="1"/>
    <col min="15365" max="15368" width="6.7109375" customWidth="1"/>
    <col min="15369" max="15369" width="7.42578125" customWidth="1"/>
    <col min="15370" max="15371" width="6.7109375" customWidth="1"/>
    <col min="15372" max="15372" width="7.5703125" customWidth="1"/>
    <col min="15373" max="15373" width="6.7109375" customWidth="1"/>
    <col min="15376" max="15376" width="9.140625" customWidth="1"/>
    <col min="15378" max="15378" width="17.85546875" customWidth="1"/>
    <col min="15617" max="15617" width="12.42578125" customWidth="1"/>
    <col min="15619" max="15619" width="10.140625" customWidth="1"/>
    <col min="15620" max="15620" width="7.42578125" customWidth="1"/>
    <col min="15621" max="15624" width="6.7109375" customWidth="1"/>
    <col min="15625" max="15625" width="7.42578125" customWidth="1"/>
    <col min="15626" max="15627" width="6.7109375" customWidth="1"/>
    <col min="15628" max="15628" width="7.5703125" customWidth="1"/>
    <col min="15629" max="15629" width="6.7109375" customWidth="1"/>
    <col min="15632" max="15632" width="9.140625" customWidth="1"/>
    <col min="15634" max="15634" width="17.85546875" customWidth="1"/>
    <col min="15873" max="15873" width="12.42578125" customWidth="1"/>
    <col min="15875" max="15875" width="10.140625" customWidth="1"/>
    <col min="15876" max="15876" width="7.42578125" customWidth="1"/>
    <col min="15877" max="15880" width="6.7109375" customWidth="1"/>
    <col min="15881" max="15881" width="7.42578125" customWidth="1"/>
    <col min="15882" max="15883" width="6.7109375" customWidth="1"/>
    <col min="15884" max="15884" width="7.5703125" customWidth="1"/>
    <col min="15885" max="15885" width="6.7109375" customWidth="1"/>
    <col min="15888" max="15888" width="9.140625" customWidth="1"/>
    <col min="15890" max="15890" width="17.85546875" customWidth="1"/>
    <col min="16129" max="16129" width="12.42578125" customWidth="1"/>
    <col min="16131" max="16131" width="10.140625" customWidth="1"/>
    <col min="16132" max="16132" width="7.42578125" customWidth="1"/>
    <col min="16133" max="16136" width="6.7109375" customWidth="1"/>
    <col min="16137" max="16137" width="7.42578125" customWidth="1"/>
    <col min="16138" max="16139" width="6.7109375" customWidth="1"/>
    <col min="16140" max="16140" width="7.5703125" customWidth="1"/>
    <col min="16141" max="16141" width="6.7109375" customWidth="1"/>
    <col min="16144" max="16144" width="9.140625" customWidth="1"/>
    <col min="16146" max="16146" width="17.85546875" customWidth="1"/>
  </cols>
  <sheetData>
    <row r="1" spans="1:18" ht="15" customHeight="1" x14ac:dyDescent="0.25">
      <c r="A1" s="214" t="s">
        <v>0</v>
      </c>
      <c r="B1" s="217" t="s">
        <v>32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1</v>
      </c>
      <c r="P1" s="221"/>
      <c r="Q1" s="222"/>
      <c r="R1" s="226" t="s">
        <v>2</v>
      </c>
    </row>
    <row r="2" spans="1:18" ht="15" customHeight="1" x14ac:dyDescent="0.25">
      <c r="A2" s="215"/>
      <c r="B2" s="229" t="s">
        <v>3</v>
      </c>
      <c r="C2" s="229" t="s">
        <v>4</v>
      </c>
      <c r="D2" s="231" t="s">
        <v>5</v>
      </c>
      <c r="E2" s="231" t="s">
        <v>6</v>
      </c>
      <c r="F2" s="231" t="s">
        <v>7</v>
      </c>
      <c r="G2" s="231" t="s">
        <v>8</v>
      </c>
      <c r="H2" s="231" t="s">
        <v>9</v>
      </c>
      <c r="I2" s="231" t="s">
        <v>10</v>
      </c>
      <c r="J2" s="231" t="s">
        <v>11</v>
      </c>
      <c r="K2" s="231" t="s">
        <v>12</v>
      </c>
      <c r="L2" s="231" t="s">
        <v>13</v>
      </c>
      <c r="M2" s="231" t="s">
        <v>14</v>
      </c>
      <c r="N2" s="233" t="s">
        <v>15</v>
      </c>
      <c r="O2" s="223"/>
      <c r="P2" s="224"/>
      <c r="Q2" s="225"/>
      <c r="R2" s="227"/>
    </row>
    <row r="3" spans="1:18" x14ac:dyDescent="0.25">
      <c r="A3" s="216"/>
      <c r="B3" s="230"/>
      <c r="C3" s="230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4"/>
      <c r="O3" s="1" t="s">
        <v>16</v>
      </c>
      <c r="P3" s="1" t="s">
        <v>17</v>
      </c>
      <c r="Q3" s="1" t="s">
        <v>18</v>
      </c>
      <c r="R3" s="228"/>
    </row>
    <row r="4" spans="1:18" x14ac:dyDescent="0.25">
      <c r="A4" s="2" t="s">
        <v>19</v>
      </c>
      <c r="B4" s="3">
        <v>10</v>
      </c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6">
        <v>4</v>
      </c>
      <c r="P4" s="6">
        <v>11</v>
      </c>
      <c r="Q4" s="6">
        <f t="shared" ref="Q4:Q15" si="0">SUM(O4:P4)</f>
        <v>15</v>
      </c>
      <c r="R4" s="7">
        <f t="shared" ref="R4:R12" si="1">+B4+Q4</f>
        <v>25</v>
      </c>
    </row>
    <row r="5" spans="1:18" x14ac:dyDescent="0.25">
      <c r="A5" s="2" t="s">
        <v>20</v>
      </c>
      <c r="B5" s="3">
        <v>9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>
        <v>8</v>
      </c>
      <c r="P5" s="6">
        <v>3</v>
      </c>
      <c r="Q5" s="6">
        <f t="shared" si="0"/>
        <v>11</v>
      </c>
      <c r="R5" s="7">
        <f t="shared" si="1"/>
        <v>20</v>
      </c>
    </row>
    <row r="6" spans="1:18" x14ac:dyDescent="0.25">
      <c r="A6" s="2" t="s">
        <v>21</v>
      </c>
      <c r="B6" s="3">
        <v>0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6">
        <v>0</v>
      </c>
      <c r="P6" s="6">
        <v>1</v>
      </c>
      <c r="Q6" s="6">
        <f t="shared" si="0"/>
        <v>1</v>
      </c>
      <c r="R6" s="7">
        <f t="shared" si="1"/>
        <v>1</v>
      </c>
    </row>
    <row r="7" spans="1:18" x14ac:dyDescent="0.25">
      <c r="A7" s="2" t="s">
        <v>22</v>
      </c>
      <c r="B7" s="3">
        <v>14</v>
      </c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6">
        <v>3</v>
      </c>
      <c r="P7" s="6">
        <v>12</v>
      </c>
      <c r="Q7" s="6">
        <f t="shared" si="0"/>
        <v>15</v>
      </c>
      <c r="R7" s="7">
        <f t="shared" si="1"/>
        <v>29</v>
      </c>
    </row>
    <row r="8" spans="1:18" x14ac:dyDescent="0.25">
      <c r="A8" s="2" t="s">
        <v>23</v>
      </c>
      <c r="B8" s="3">
        <v>39</v>
      </c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6">
        <v>2</v>
      </c>
      <c r="P8" s="6">
        <v>10</v>
      </c>
      <c r="Q8" s="6">
        <f t="shared" si="0"/>
        <v>12</v>
      </c>
      <c r="R8" s="7">
        <f t="shared" si="1"/>
        <v>51</v>
      </c>
    </row>
    <row r="9" spans="1:18" x14ac:dyDescent="0.25">
      <c r="A9" s="2" t="s">
        <v>24</v>
      </c>
      <c r="B9" s="3">
        <v>68</v>
      </c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6">
        <v>2</v>
      </c>
      <c r="P9" s="6">
        <v>11</v>
      </c>
      <c r="Q9" s="6">
        <f t="shared" si="0"/>
        <v>13</v>
      </c>
      <c r="R9" s="7">
        <f t="shared" si="1"/>
        <v>81</v>
      </c>
    </row>
    <row r="10" spans="1:18" x14ac:dyDescent="0.25">
      <c r="A10" s="2" t="s">
        <v>25</v>
      </c>
      <c r="B10" s="3">
        <v>387</v>
      </c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6">
        <v>5</v>
      </c>
      <c r="P10" s="6">
        <v>22</v>
      </c>
      <c r="Q10" s="6">
        <f t="shared" si="0"/>
        <v>27</v>
      </c>
      <c r="R10" s="7">
        <f t="shared" si="1"/>
        <v>414</v>
      </c>
    </row>
    <row r="11" spans="1:18" x14ac:dyDescent="0.25">
      <c r="A11" s="2" t="s">
        <v>26</v>
      </c>
      <c r="B11" s="3">
        <v>137</v>
      </c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6">
        <v>2</v>
      </c>
      <c r="P11" s="6">
        <v>17</v>
      </c>
      <c r="Q11" s="6">
        <f t="shared" si="0"/>
        <v>19</v>
      </c>
      <c r="R11" s="7">
        <f t="shared" si="1"/>
        <v>156</v>
      </c>
    </row>
    <row r="12" spans="1:18" x14ac:dyDescent="0.25">
      <c r="A12" s="2" t="s">
        <v>27</v>
      </c>
      <c r="B12" s="3">
        <v>120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6">
        <v>2</v>
      </c>
      <c r="P12" s="6">
        <v>14</v>
      </c>
      <c r="Q12" s="6">
        <f t="shared" si="0"/>
        <v>16</v>
      </c>
      <c r="R12" s="7">
        <f t="shared" si="1"/>
        <v>136</v>
      </c>
    </row>
    <row r="13" spans="1:18" x14ac:dyDescent="0.25">
      <c r="A13" s="2" t="s">
        <v>28</v>
      </c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6"/>
      <c r="P13" s="6"/>
      <c r="Q13" s="6">
        <f t="shared" si="0"/>
        <v>0</v>
      </c>
      <c r="R13" s="7"/>
    </row>
    <row r="14" spans="1:18" x14ac:dyDescent="0.25">
      <c r="A14" s="2" t="s">
        <v>29</v>
      </c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6"/>
      <c r="P14" s="6"/>
      <c r="Q14" s="6">
        <f t="shared" si="0"/>
        <v>0</v>
      </c>
      <c r="R14" s="7"/>
    </row>
    <row r="15" spans="1:18" ht="15.75" thickBot="1" x14ac:dyDescent="0.3">
      <c r="A15" s="8" t="s">
        <v>30</v>
      </c>
      <c r="B15" s="9"/>
      <c r="C15" s="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"/>
      <c r="O15" s="11"/>
      <c r="P15" s="11"/>
      <c r="Q15" s="6">
        <f t="shared" si="0"/>
        <v>0</v>
      </c>
      <c r="R15" s="7"/>
    </row>
    <row r="16" spans="1:18" ht="15.75" thickBot="1" x14ac:dyDescent="0.3">
      <c r="A16" s="12" t="s">
        <v>18</v>
      </c>
      <c r="B16" s="13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6"/>
      <c r="P16" s="16"/>
      <c r="Q16" s="16"/>
      <c r="R16" s="17"/>
    </row>
    <row r="17" spans="1:18" ht="15.75" thickBot="1" x14ac:dyDescent="0.3">
      <c r="A17" s="12" t="s">
        <v>31</v>
      </c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6"/>
      <c r="P17" s="16"/>
      <c r="Q17" s="16"/>
      <c r="R17" s="17"/>
    </row>
    <row r="19" spans="1:18" x14ac:dyDescent="0.25">
      <c r="A19" s="18"/>
      <c r="B19">
        <f>SUM(B9:B12)</f>
        <v>712</v>
      </c>
      <c r="C19">
        <f t="shared" ref="C19:R19" si="2">SUM(C9:C12)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 t="shared" si="2"/>
        <v>0</v>
      </c>
      <c r="N19">
        <f t="shared" si="2"/>
        <v>0</v>
      </c>
      <c r="O19">
        <f t="shared" si="2"/>
        <v>11</v>
      </c>
      <c r="P19">
        <f t="shared" si="2"/>
        <v>64</v>
      </c>
      <c r="Q19">
        <f t="shared" si="2"/>
        <v>75</v>
      </c>
      <c r="R19">
        <f t="shared" si="2"/>
        <v>787</v>
      </c>
    </row>
    <row r="20" spans="1:18" x14ac:dyDescent="0.25">
      <c r="A20" s="18"/>
    </row>
    <row r="21" spans="1:18" x14ac:dyDescent="0.25">
      <c r="A21" s="19"/>
    </row>
    <row r="22" spans="1:18" x14ac:dyDescent="0.25">
      <c r="A22" s="19"/>
    </row>
  </sheetData>
  <mergeCells count="17">
    <mergeCell ref="R1:R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  <mergeCell ref="L2:L3"/>
    <mergeCell ref="M2:M3"/>
    <mergeCell ref="A1:A3"/>
    <mergeCell ref="B1:N1"/>
    <mergeCell ref="O1:Q2"/>
  </mergeCells>
  <pageMargins left="0.7" right="0.7" top="0.78740157499999996" bottom="0.78740157499999996" header="0.3" footer="0.3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</vt:i4>
      </vt:variant>
    </vt:vector>
  </HeadingPairs>
  <TitlesOfParts>
    <vt:vector size="17" baseType="lpstr">
      <vt:lpstr>IC Turnov</vt:lpstr>
      <vt:lpstr>IC ŽB</vt:lpstr>
      <vt:lpstr>IC Semily</vt:lpstr>
      <vt:lpstr>IC Lomnice n.P.</vt:lpstr>
      <vt:lpstr>IC  Jičín</vt:lpstr>
      <vt:lpstr>IC Sobotka</vt:lpstr>
      <vt:lpstr>IC MH</vt:lpstr>
      <vt:lpstr>IC MB</vt:lpstr>
      <vt:lpstr>IC DB</vt:lpstr>
      <vt:lpstr>IC NP</vt:lpstr>
      <vt:lpstr>IC Sedmihorky</vt:lpstr>
      <vt:lpstr>IC Zvířetice</vt:lpstr>
      <vt:lpstr>IC Svijany</vt:lpstr>
      <vt:lpstr>celkem</vt:lpstr>
      <vt:lpstr>Srovnání 2019-2020-2021</vt:lpstr>
      <vt:lpstr>Zahr. turisté-srovnání</vt:lpstr>
      <vt:lpstr>'Srovnání 2019-2020-2021'!Oblast_tisku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Sdružení Český ráj</dc:creator>
  <cp:lastModifiedBy>Sdružení Český ráj</cp:lastModifiedBy>
  <dcterms:created xsi:type="dcterms:W3CDTF">2021-10-05T14:36:17Z</dcterms:created>
  <dcterms:modified xsi:type="dcterms:W3CDTF">2021-11-02T09:40:46Z</dcterms:modified>
</cp:coreProperties>
</file>